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3 Enseignement\03 Cours externes\Rencontre de politique locale\RPL 2018\"/>
    </mc:Choice>
  </mc:AlternateContent>
  <bookViews>
    <workbookView xWindow="0" yWindow="0" windowWidth="25200" windowHeight="11985"/>
  </bookViews>
  <sheets>
    <sheet name="Global" sheetId="1" r:id="rId1"/>
    <sheet name="Forfaits" sheetId="2" r:id="rId2"/>
    <sheet name="Part des juniors" sheetId="3" r:id="rId3"/>
    <sheet name="Part des charges" sheetId="4" r:id="rId4"/>
    <sheet name="MD&amp;PN" sheetId="5" r:id="rId5"/>
  </sheets>
  <calcPr calcId="152511"/>
</workbook>
</file>

<file path=xl/calcChain.xml><?xml version="1.0" encoding="utf-8"?>
<calcChain xmlns="http://schemas.openxmlformats.org/spreadsheetml/2006/main">
  <c r="E31" i="4" l="1"/>
  <c r="E32" i="4"/>
  <c r="E33" i="4"/>
  <c r="E34" i="4"/>
  <c r="E35" i="4"/>
  <c r="E31" i="5" l="1"/>
  <c r="E32" i="5"/>
  <c r="E33" i="5"/>
  <c r="E34" i="5"/>
  <c r="E35" i="5"/>
  <c r="E36" i="5"/>
  <c r="F30" i="3"/>
  <c r="F31" i="3"/>
  <c r="F32" i="3"/>
  <c r="F33" i="3"/>
  <c r="F34" i="3"/>
  <c r="F35" i="3"/>
  <c r="D30" i="3"/>
  <c r="D31" i="3"/>
  <c r="D32" i="3"/>
  <c r="D33" i="3"/>
  <c r="D34" i="3"/>
  <c r="D35" i="3"/>
  <c r="B33" i="1"/>
  <c r="B34" i="1"/>
  <c r="B35" i="1"/>
  <c r="B36" i="1"/>
  <c r="B37" i="1"/>
  <c r="B38" i="1"/>
  <c r="B39" i="1"/>
  <c r="B15" i="1" l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40" i="1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7" i="5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6" i="4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6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6" i="3"/>
  <c r="C38" i="5" l="1"/>
  <c r="E11" i="5" l="1"/>
  <c r="E10" i="4"/>
  <c r="D10" i="3"/>
  <c r="F10" i="3"/>
  <c r="B32" i="2"/>
  <c r="B14" i="1"/>
  <c r="B38" i="5"/>
  <c r="B37" i="3"/>
  <c r="B37" i="4"/>
  <c r="E37" i="3"/>
  <c r="D38" i="5"/>
  <c r="C37" i="4"/>
  <c r="D37" i="4"/>
  <c r="C37" i="3"/>
  <c r="B4" i="1" l="1"/>
  <c r="B5" i="1" s="1"/>
  <c r="E38" i="5"/>
  <c r="E37" i="4"/>
  <c r="B4" i="4"/>
  <c r="B41" i="1"/>
  <c r="D37" i="3"/>
  <c r="B4" i="3" s="1"/>
  <c r="F37" i="3"/>
  <c r="B6" i="3" s="1"/>
  <c r="F33" i="4" l="1"/>
  <c r="F34" i="4"/>
  <c r="F35" i="4"/>
  <c r="F32" i="4"/>
  <c r="F31" i="4"/>
  <c r="F29" i="4"/>
  <c r="F30" i="4"/>
  <c r="H30" i="3"/>
  <c r="H34" i="3"/>
  <c r="H31" i="3"/>
  <c r="H35" i="3"/>
  <c r="H32" i="3"/>
  <c r="H33" i="3"/>
  <c r="G32" i="3"/>
  <c r="G36" i="3"/>
  <c r="G33" i="3"/>
  <c r="G30" i="3"/>
  <c r="G34" i="3"/>
  <c r="G31" i="3"/>
  <c r="G35" i="3"/>
  <c r="F36" i="4"/>
  <c r="F28" i="4"/>
  <c r="F26" i="4"/>
  <c r="F27" i="4"/>
  <c r="F24" i="4"/>
  <c r="F25" i="4"/>
  <c r="F22" i="4"/>
  <c r="F23" i="4"/>
  <c r="F20" i="4"/>
  <c r="F21" i="4"/>
  <c r="F19" i="4"/>
  <c r="F17" i="4"/>
  <c r="F18" i="4"/>
  <c r="F15" i="4"/>
  <c r="F16" i="4"/>
  <c r="F13" i="4"/>
  <c r="F14" i="4"/>
  <c r="F11" i="4"/>
  <c r="F12" i="4"/>
  <c r="H11" i="3"/>
  <c r="H15" i="3"/>
  <c r="H19" i="3"/>
  <c r="H22" i="3"/>
  <c r="H26" i="3"/>
  <c r="H29" i="3"/>
  <c r="H12" i="3"/>
  <c r="H16" i="3"/>
  <c r="H23" i="3"/>
  <c r="H27" i="3"/>
  <c r="H36" i="3"/>
  <c r="H13" i="3"/>
  <c r="H17" i="3"/>
  <c r="H20" i="3"/>
  <c r="H24" i="3"/>
  <c r="H28" i="3"/>
  <c r="H14" i="3"/>
  <c r="H18" i="3"/>
  <c r="H21" i="3"/>
  <c r="H25" i="3"/>
  <c r="G13" i="3"/>
  <c r="G17" i="3"/>
  <c r="G20" i="3"/>
  <c r="G24" i="3"/>
  <c r="G28" i="3"/>
  <c r="G14" i="3"/>
  <c r="G18" i="3"/>
  <c r="G21" i="3"/>
  <c r="G25" i="3"/>
  <c r="G11" i="3"/>
  <c r="G15" i="3"/>
  <c r="G19" i="3"/>
  <c r="G22" i="3"/>
  <c r="G26" i="3"/>
  <c r="G29" i="3"/>
  <c r="G12" i="3"/>
  <c r="G16" i="3"/>
  <c r="G23" i="3"/>
  <c r="G27" i="3"/>
  <c r="B4" i="5"/>
  <c r="G10" i="3"/>
  <c r="H10" i="3"/>
  <c r="F10" i="4"/>
  <c r="F11" i="5" l="1"/>
  <c r="G11" i="5" s="1"/>
  <c r="F31" i="5"/>
  <c r="G31" i="5" s="1"/>
  <c r="F32" i="5"/>
  <c r="G32" i="5" s="1"/>
  <c r="F35" i="5"/>
  <c r="G35" i="5" s="1"/>
  <c r="F33" i="5"/>
  <c r="G33" i="5" s="1"/>
  <c r="F34" i="5"/>
  <c r="G34" i="5" s="1"/>
  <c r="F36" i="5"/>
  <c r="G36" i="5" s="1"/>
  <c r="I21" i="3"/>
  <c r="C25" i="1" s="1"/>
  <c r="I24" i="3"/>
  <c r="C28" i="1" s="1"/>
  <c r="I31" i="3"/>
  <c r="C35" i="1" s="1"/>
  <c r="I25" i="3"/>
  <c r="C29" i="1" s="1"/>
  <c r="I28" i="3"/>
  <c r="C32" i="1" s="1"/>
  <c r="I13" i="3"/>
  <c r="C17" i="1" s="1"/>
  <c r="I35" i="3"/>
  <c r="C39" i="1" s="1"/>
  <c r="I33" i="3"/>
  <c r="C37" i="1" s="1"/>
  <c r="I29" i="3"/>
  <c r="I18" i="3"/>
  <c r="C22" i="1" s="1"/>
  <c r="I20" i="3"/>
  <c r="C24" i="1" s="1"/>
  <c r="I34" i="3"/>
  <c r="C38" i="1" s="1"/>
  <c r="I32" i="3"/>
  <c r="C36" i="1" s="1"/>
  <c r="I14" i="3"/>
  <c r="C18" i="1" s="1"/>
  <c r="I17" i="3"/>
  <c r="C21" i="1" s="1"/>
  <c r="I30" i="3"/>
  <c r="C34" i="1" s="1"/>
  <c r="F24" i="5"/>
  <c r="G24" i="5" s="1"/>
  <c r="F20" i="5"/>
  <c r="G20" i="5" s="1"/>
  <c r="F15" i="5"/>
  <c r="G15" i="5" s="1"/>
  <c r="F19" i="5"/>
  <c r="G19" i="5" s="1"/>
  <c r="F21" i="5"/>
  <c r="G21" i="5" s="1"/>
  <c r="F37" i="5"/>
  <c r="G37" i="5" s="1"/>
  <c r="F30" i="5"/>
  <c r="G30" i="5" s="1"/>
  <c r="F16" i="5"/>
  <c r="G16" i="5" s="1"/>
  <c r="F18" i="5"/>
  <c r="G18" i="5" s="1"/>
  <c r="F17" i="5"/>
  <c r="G17" i="5" s="1"/>
  <c r="F27" i="5"/>
  <c r="G27" i="5" s="1"/>
  <c r="F12" i="5"/>
  <c r="G12" i="5" s="1"/>
  <c r="F26" i="5"/>
  <c r="G26" i="5" s="1"/>
  <c r="F29" i="5"/>
  <c r="G29" i="5" s="1"/>
  <c r="F14" i="5"/>
  <c r="G14" i="5" s="1"/>
  <c r="F28" i="5"/>
  <c r="G28" i="5" s="1"/>
  <c r="F13" i="5"/>
  <c r="G13" i="5" s="1"/>
  <c r="F23" i="5"/>
  <c r="G23" i="5" s="1"/>
  <c r="F22" i="5"/>
  <c r="G22" i="5" s="1"/>
  <c r="F25" i="5"/>
  <c r="G25" i="5" s="1"/>
  <c r="I16" i="3"/>
  <c r="C20" i="1" s="1"/>
  <c r="I26" i="3"/>
  <c r="C30" i="1" s="1"/>
  <c r="I11" i="3"/>
  <c r="C15" i="1" s="1"/>
  <c r="I36" i="3"/>
  <c r="C40" i="1" s="1"/>
  <c r="C33" i="1"/>
  <c r="I15" i="3"/>
  <c r="C19" i="1" s="1"/>
  <c r="I27" i="3"/>
  <c r="C31" i="1" s="1"/>
  <c r="I12" i="3"/>
  <c r="C16" i="1" s="1"/>
  <c r="I22" i="3"/>
  <c r="C26" i="1" s="1"/>
  <c r="I23" i="3"/>
  <c r="C27" i="1" s="1"/>
  <c r="I19" i="3"/>
  <c r="C23" i="1" s="1"/>
  <c r="F37" i="4"/>
  <c r="B6" i="4" s="1"/>
  <c r="I10" i="3"/>
  <c r="C14" i="1" s="1"/>
  <c r="H37" i="3"/>
  <c r="G37" i="3"/>
  <c r="G32" i="4" l="1"/>
  <c r="D36" i="1" s="1"/>
  <c r="G29" i="4"/>
  <c r="G33" i="4"/>
  <c r="D37" i="1" s="1"/>
  <c r="G30" i="4"/>
  <c r="D34" i="1" s="1"/>
  <c r="G34" i="4"/>
  <c r="D38" i="1" s="1"/>
  <c r="G31" i="4"/>
  <c r="D35" i="1" s="1"/>
  <c r="G35" i="4"/>
  <c r="D39" i="1" s="1"/>
  <c r="G18" i="4"/>
  <c r="D22" i="1" s="1"/>
  <c r="G19" i="4"/>
  <c r="D23" i="1" s="1"/>
  <c r="D33" i="1"/>
  <c r="G21" i="4"/>
  <c r="D25" i="1" s="1"/>
  <c r="G11" i="4"/>
  <c r="D15" i="1" s="1"/>
  <c r="G22" i="4"/>
  <c r="D26" i="1" s="1"/>
  <c r="G14" i="4"/>
  <c r="D18" i="1" s="1"/>
  <c r="G25" i="4"/>
  <c r="D29" i="1" s="1"/>
  <c r="G15" i="4"/>
  <c r="D19" i="1" s="1"/>
  <c r="G26" i="4"/>
  <c r="D30" i="1" s="1"/>
  <c r="G28" i="4"/>
  <c r="D32" i="1" s="1"/>
  <c r="G16" i="4"/>
  <c r="D20" i="1" s="1"/>
  <c r="G24" i="4"/>
  <c r="D28" i="1" s="1"/>
  <c r="G20" i="4"/>
  <c r="D24" i="1" s="1"/>
  <c r="G27" i="4"/>
  <c r="D31" i="1" s="1"/>
  <c r="G12" i="4"/>
  <c r="D16" i="1" s="1"/>
  <c r="G13" i="4"/>
  <c r="D17" i="1" s="1"/>
  <c r="G17" i="4"/>
  <c r="D21" i="1" s="1"/>
  <c r="G23" i="4"/>
  <c r="D27" i="1" s="1"/>
  <c r="G36" i="4"/>
  <c r="D40" i="1" s="1"/>
  <c r="G38" i="5"/>
  <c r="B6" i="5" s="1"/>
  <c r="F38" i="5"/>
  <c r="G10" i="4"/>
  <c r="D14" i="1" s="1"/>
  <c r="I37" i="3"/>
  <c r="C41" i="1" s="1"/>
  <c r="H30" i="5" l="1"/>
  <c r="E33" i="1" s="1"/>
  <c r="F33" i="1" s="1"/>
  <c r="H34" i="5"/>
  <c r="E37" i="1" s="1"/>
  <c r="F37" i="1" s="1"/>
  <c r="H31" i="5"/>
  <c r="E34" i="1" s="1"/>
  <c r="F34" i="1" s="1"/>
  <c r="H35" i="5"/>
  <c r="E38" i="1" s="1"/>
  <c r="F38" i="1" s="1"/>
  <c r="H32" i="5"/>
  <c r="E35" i="1" s="1"/>
  <c r="F35" i="1" s="1"/>
  <c r="H36" i="5"/>
  <c r="E39" i="1" s="1"/>
  <c r="F39" i="1" s="1"/>
  <c r="H33" i="5"/>
  <c r="E36" i="1" s="1"/>
  <c r="F36" i="1" s="1"/>
  <c r="H37" i="5"/>
  <c r="E40" i="1" s="1"/>
  <c r="F40" i="1" s="1"/>
  <c r="H13" i="5"/>
  <c r="E16" i="1" s="1"/>
  <c r="F16" i="1" s="1"/>
  <c r="H17" i="5"/>
  <c r="E20" i="1" s="1"/>
  <c r="F20" i="1" s="1"/>
  <c r="H24" i="5"/>
  <c r="E27" i="1" s="1"/>
  <c r="F27" i="1" s="1"/>
  <c r="H28" i="5"/>
  <c r="E31" i="1" s="1"/>
  <c r="F31" i="1" s="1"/>
  <c r="H25" i="5"/>
  <c r="E28" i="1" s="1"/>
  <c r="F28" i="1" s="1"/>
  <c r="H27" i="5"/>
  <c r="E30" i="1" s="1"/>
  <c r="F30" i="1" s="1"/>
  <c r="H14" i="5"/>
  <c r="E17" i="1" s="1"/>
  <c r="F17" i="1" s="1"/>
  <c r="H18" i="5"/>
  <c r="E21" i="1" s="1"/>
  <c r="F21" i="1" s="1"/>
  <c r="H21" i="5"/>
  <c r="E24" i="1" s="1"/>
  <c r="F24" i="1" s="1"/>
  <c r="H29" i="5"/>
  <c r="E32" i="1" s="1"/>
  <c r="F32" i="1" s="1"/>
  <c r="H15" i="5"/>
  <c r="E18" i="1" s="1"/>
  <c r="F18" i="1" s="1"/>
  <c r="H19" i="5"/>
  <c r="E22" i="1" s="1"/>
  <c r="F22" i="1" s="1"/>
  <c r="H22" i="5"/>
  <c r="E25" i="1" s="1"/>
  <c r="F25" i="1" s="1"/>
  <c r="H26" i="5"/>
  <c r="E29" i="1" s="1"/>
  <c r="F29" i="1" s="1"/>
  <c r="H12" i="5"/>
  <c r="E15" i="1" s="1"/>
  <c r="F15" i="1" s="1"/>
  <c r="H16" i="5"/>
  <c r="E19" i="1" s="1"/>
  <c r="F19" i="1" s="1"/>
  <c r="H20" i="5"/>
  <c r="E23" i="1" s="1"/>
  <c r="F23" i="1" s="1"/>
  <c r="H23" i="5"/>
  <c r="E26" i="1" s="1"/>
  <c r="F26" i="1" s="1"/>
  <c r="H11" i="5"/>
  <c r="E14" i="1" s="1"/>
  <c r="F14" i="1" s="1"/>
  <c r="G37" i="4"/>
  <c r="D41" i="1" s="1"/>
  <c r="H38" i="5" l="1"/>
  <c r="E41" i="1" s="1"/>
  <c r="F41" i="1" l="1"/>
  <c r="B11" i="1" s="1"/>
  <c r="G38" i="1" l="1"/>
  <c r="G35" i="1"/>
  <c r="G36" i="1"/>
  <c r="G37" i="1"/>
  <c r="G39" i="1"/>
  <c r="G20" i="1"/>
  <c r="G40" i="1"/>
  <c r="G29" i="1"/>
  <c r="G30" i="1"/>
  <c r="G16" i="1"/>
  <c r="G28" i="1"/>
  <c r="G18" i="1"/>
  <c r="G15" i="1"/>
  <c r="G25" i="1"/>
  <c r="G26" i="1"/>
  <c r="G23" i="1"/>
  <c r="G32" i="1"/>
  <c r="G33" i="1"/>
  <c r="G21" i="1"/>
  <c r="G17" i="1"/>
  <c r="G27" i="1"/>
  <c r="G19" i="1"/>
  <c r="G34" i="1"/>
  <c r="G31" i="1"/>
  <c r="G22" i="1"/>
  <c r="G24" i="1"/>
  <c r="G14" i="1"/>
  <c r="G41" i="1" l="1"/>
</calcChain>
</file>

<file path=xl/sharedStrings.xml><?xml version="1.0" encoding="utf-8"?>
<sst xmlns="http://schemas.openxmlformats.org/spreadsheetml/2006/main" count="53" uniqueCount="47">
  <si>
    <t>Montant total à répartir :</t>
  </si>
  <si>
    <t>Total montants forfaitaires alloués :</t>
  </si>
  <si>
    <t>Montant final à répartir :</t>
  </si>
  <si>
    <t>Coefficient des juniors :</t>
  </si>
  <si>
    <t xml:space="preserve">Coefficient des charges : </t>
  </si>
  <si>
    <t>Coefficient MD&amp;PN :</t>
  </si>
  <si>
    <t>Poids final total :</t>
  </si>
  <si>
    <t>Montants forfaitaires</t>
  </si>
  <si>
    <t>Poids pour les juniors</t>
  </si>
  <si>
    <t>Poids pour les charges</t>
  </si>
  <si>
    <t>Poids pour les MD&amp;PN</t>
  </si>
  <si>
    <t>Poids final</t>
  </si>
  <si>
    <t>SUBSIDES ATTRIBUES</t>
  </si>
  <si>
    <t>TOTAUX</t>
  </si>
  <si>
    <t>Montant du forfait</t>
  </si>
  <si>
    <t>Commentaires</t>
  </si>
  <si>
    <t>Total juniors :</t>
  </si>
  <si>
    <t>Total prestations :</t>
  </si>
  <si>
    <t>Nombre de juniors staviacois</t>
  </si>
  <si>
    <t>Pourcentage de juniors</t>
  </si>
  <si>
    <t>Pourcentage de prestations</t>
  </si>
  <si>
    <t>Total des rapports médianes :</t>
  </si>
  <si>
    <t>Total des actifs &amp; juniors staviacois</t>
  </si>
  <si>
    <t>Rapport des charges à la médiane des charges</t>
  </si>
  <si>
    <t>Somme des inversions :</t>
  </si>
  <si>
    <t>Mises à disposition</t>
  </si>
  <si>
    <t>Prestations en nature</t>
  </si>
  <si>
    <t>Somme MD&amp;PN</t>
  </si>
  <si>
    <t>Pourcentage MD&amp;PN</t>
  </si>
  <si>
    <t>Inversion pourcentage</t>
  </si>
  <si>
    <t>Poids MD&amp;PN</t>
  </si>
  <si>
    <t>Nombre de prestations juniors prises en compte</t>
  </si>
  <si>
    <t>Poids des charges d'encadrement</t>
  </si>
  <si>
    <t>Charges d'encadrement</t>
  </si>
  <si>
    <t>Somme à répartir :</t>
  </si>
  <si>
    <t>Nombre de juniors staviacois pris en compte</t>
  </si>
  <si>
    <t xml:space="preserve">Médiane charges d'encadrement: </t>
  </si>
  <si>
    <t>Charges encadrement considérées</t>
  </si>
  <si>
    <t>Prise en compte          (1 = oui,           0 = non)</t>
  </si>
  <si>
    <t xml:space="preserve">Seuil : </t>
  </si>
  <si>
    <t>Prise en compte          (1 = oui,
0 = non)</t>
  </si>
  <si>
    <t xml:space="preserve">Nombre de prestations juniors </t>
  </si>
  <si>
    <t>Méthode de répartition des subsides ordinaires aux sociétés locales / Commune</t>
  </si>
  <si>
    <t>Subsides forfaitaires alloués</t>
  </si>
  <si>
    <t>Calcul du poids pour les juniors</t>
  </si>
  <si>
    <t>Calcul du poids pour les charges</t>
  </si>
  <si>
    <t>Calcul du poids pour les mises à disposition et prestations en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</si>
</sst>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CHF]\ #,##0.00;[Red][$CHF]&quot; -&quot;#,##0.00"/>
    <numFmt numFmtId="165" formatCode="[$CHF]\ #,##0.00"/>
    <numFmt numFmtId="166" formatCode="#,##0.00_ ;[Red]\-#,##0.00\ "/>
    <numFmt numFmtId="167" formatCode="[$CHF]\ #,##0.00;[$CHF]&quot; -&quot;#,##0.00"/>
  </numFmts>
  <fonts count="10" x14ac:knownFonts="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15"/>
        <bgColor indexed="35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9">
    <xf numFmtId="0" fontId="0" fillId="0" borderId="0" xfId="0"/>
    <xf numFmtId="164" fontId="0" fillId="0" borderId="0" xfId="0" applyNumberFormat="1" applyAlignment="1">
      <alignment horizontal="right"/>
    </xf>
    <xf numFmtId="0" fontId="0" fillId="2" borderId="0" xfId="0" applyFont="1" applyFill="1"/>
    <xf numFmtId="164" fontId="0" fillId="2" borderId="0" xfId="0" applyNumberFormat="1" applyFill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4" borderId="0" xfId="0" applyFont="1" applyFill="1"/>
    <xf numFmtId="0" fontId="0" fillId="5" borderId="0" xfId="0" applyFont="1" applyFill="1"/>
    <xf numFmtId="0" fontId="0" fillId="6" borderId="0" xfId="0" applyFont="1" applyFill="1"/>
    <xf numFmtId="0" fontId="0" fillId="0" borderId="0" xfId="0" applyFill="1"/>
    <xf numFmtId="0" fontId="0" fillId="7" borderId="0" xfId="0" applyFont="1" applyFill="1"/>
    <xf numFmtId="0" fontId="0" fillId="0" borderId="2" xfId="0" applyFont="1" applyBorder="1"/>
    <xf numFmtId="0" fontId="1" fillId="0" borderId="0" xfId="0" applyFont="1" applyAlignment="1">
      <alignment horizontal="left"/>
    </xf>
    <xf numFmtId="164" fontId="0" fillId="2" borderId="3" xfId="0" applyNumberFormat="1" applyFill="1" applyBorder="1" applyAlignment="1">
      <alignment horizontal="right" vertical="center"/>
    </xf>
    <xf numFmtId="0" fontId="0" fillId="0" borderId="0" xfId="0" applyAlignment="1">
      <alignment horizontal="left"/>
    </xf>
    <xf numFmtId="3" fontId="0" fillId="0" borderId="0" xfId="0" applyNumberFormat="1" applyFill="1"/>
    <xf numFmtId="165" fontId="0" fillId="5" borderId="0" xfId="0" applyNumberFormat="1" applyFill="1"/>
    <xf numFmtId="4" fontId="0" fillId="5" borderId="0" xfId="0" applyNumberFormat="1" applyFill="1"/>
    <xf numFmtId="3" fontId="0" fillId="6" borderId="0" xfId="0" applyNumberFormat="1" applyFill="1"/>
    <xf numFmtId="4" fontId="0" fillId="6" borderId="0" xfId="0" applyNumberFormat="1" applyFill="1"/>
    <xf numFmtId="164" fontId="2" fillId="2" borderId="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6" borderId="0" xfId="0" applyFill="1"/>
    <xf numFmtId="0" fontId="0" fillId="5" borderId="0" xfId="0" applyFill="1"/>
    <xf numFmtId="0" fontId="0" fillId="0" borderId="2" xfId="0" applyBorder="1"/>
    <xf numFmtId="0" fontId="0" fillId="0" borderId="5" xfId="0" applyBorder="1"/>
    <xf numFmtId="4" fontId="0" fillId="0" borderId="0" xfId="0" applyNumberFormat="1" applyFill="1"/>
    <xf numFmtId="165" fontId="0" fillId="0" borderId="0" xfId="0" applyNumberFormat="1" applyFill="1"/>
    <xf numFmtId="4" fontId="5" fillId="7" borderId="0" xfId="0" applyNumberFormat="1" applyFont="1" applyFill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0" fontId="0" fillId="0" borderId="0" xfId="0" applyFont="1" applyFill="1" applyProtection="1">
      <protection locked="0"/>
    </xf>
    <xf numFmtId="4" fontId="0" fillId="0" borderId="0" xfId="0" applyNumberFormat="1" applyFill="1" applyProtection="1">
      <protection locked="0"/>
    </xf>
    <xf numFmtId="0" fontId="0" fillId="8" borderId="0" xfId="0" applyFill="1"/>
    <xf numFmtId="12" fontId="0" fillId="8" borderId="0" xfId="0" applyNumberFormat="1" applyFill="1"/>
    <xf numFmtId="0" fontId="0" fillId="0" borderId="0" xfId="0" applyNumberFormat="1"/>
    <xf numFmtId="49" fontId="0" fillId="9" borderId="3" xfId="0" applyNumberFormat="1" applyFill="1" applyBorder="1" applyAlignment="1">
      <alignment horizontal="left" vertical="center" wrapText="1"/>
    </xf>
    <xf numFmtId="49" fontId="0" fillId="9" borderId="6" xfId="0" applyNumberFormat="1" applyFill="1" applyBorder="1" applyAlignment="1">
      <alignment horizontal="left" vertical="center" wrapText="1"/>
    </xf>
    <xf numFmtId="49" fontId="0" fillId="9" borderId="7" xfId="0" applyNumberFormat="1" applyFill="1" applyBorder="1" applyAlignment="1">
      <alignment horizontal="left" vertical="center" wrapText="1"/>
    </xf>
    <xf numFmtId="0" fontId="0" fillId="10" borderId="0" xfId="0" applyFont="1" applyFill="1"/>
    <xf numFmtId="3" fontId="0" fillId="10" borderId="0" xfId="0" applyNumberFormat="1" applyFill="1"/>
    <xf numFmtId="3" fontId="0" fillId="10" borderId="0" xfId="0" applyNumberFormat="1" applyFont="1" applyFill="1"/>
    <xf numFmtId="49" fontId="2" fillId="0" borderId="8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7" fillId="11" borderId="9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/>
    <xf numFmtId="164" fontId="6" fillId="2" borderId="2" xfId="0" applyNumberFormat="1" applyFont="1" applyFill="1" applyBorder="1" applyAlignment="1">
      <alignment horizontal="right" vertical="center"/>
    </xf>
    <xf numFmtId="4" fontId="6" fillId="4" borderId="2" xfId="0" applyNumberFormat="1" applyFont="1" applyFill="1" applyBorder="1" applyAlignment="1">
      <alignment horizontal="right" vertical="center"/>
    </xf>
    <xf numFmtId="4" fontId="6" fillId="5" borderId="2" xfId="0" applyNumberFormat="1" applyFont="1" applyFill="1" applyBorder="1" applyAlignment="1">
      <alignment horizontal="right" vertical="center"/>
    </xf>
    <xf numFmtId="4" fontId="6" fillId="6" borderId="2" xfId="0" applyNumberFormat="1" applyFont="1" applyFill="1" applyBorder="1" applyAlignment="1">
      <alignment horizontal="right" vertical="center"/>
    </xf>
    <xf numFmtId="4" fontId="6" fillId="7" borderId="3" xfId="0" applyNumberFormat="1" applyFont="1" applyFill="1" applyBorder="1" applyAlignment="1">
      <alignment horizontal="right" vertical="center"/>
    </xf>
    <xf numFmtId="164" fontId="6" fillId="11" borderId="10" xfId="0" applyNumberFormat="1" applyFont="1" applyFill="1" applyBorder="1" applyAlignment="1">
      <alignment horizontal="right" vertical="center"/>
    </xf>
    <xf numFmtId="0" fontId="6" fillId="0" borderId="5" xfId="0" applyFont="1" applyBorder="1"/>
    <xf numFmtId="4" fontId="7" fillId="4" borderId="4" xfId="0" applyNumberFormat="1" applyFont="1" applyFill="1" applyBorder="1" applyAlignment="1">
      <alignment horizontal="right" vertical="center"/>
    </xf>
    <xf numFmtId="4" fontId="7" fillId="5" borderId="4" xfId="0" applyNumberFormat="1" applyFont="1" applyFill="1" applyBorder="1" applyAlignment="1">
      <alignment horizontal="right" vertical="center"/>
    </xf>
    <xf numFmtId="4" fontId="7" fillId="6" borderId="11" xfId="0" applyNumberFormat="1" applyFont="1" applyFill="1" applyBorder="1" applyAlignment="1">
      <alignment horizontal="right" vertical="center"/>
    </xf>
    <xf numFmtId="164" fontId="7" fillId="11" borderId="13" xfId="0" applyNumberFormat="1" applyFont="1" applyFill="1" applyBorder="1" applyAlignment="1">
      <alignment horizontal="right" vertical="center"/>
    </xf>
    <xf numFmtId="1" fontId="6" fillId="12" borderId="2" xfId="0" applyNumberFormat="1" applyFont="1" applyFill="1" applyBorder="1" applyAlignment="1">
      <alignment horizontal="right"/>
    </xf>
    <xf numFmtId="3" fontId="6" fillId="13" borderId="2" xfId="0" applyNumberFormat="1" applyFont="1" applyFill="1" applyBorder="1" applyAlignment="1">
      <alignment horizontal="right" vertical="center"/>
    </xf>
    <xf numFmtId="3" fontId="6" fillId="4" borderId="2" xfId="0" applyNumberFormat="1" applyFont="1" applyFill="1" applyBorder="1" applyAlignment="1">
      <alignment horizontal="right" vertical="center"/>
    </xf>
    <xf numFmtId="3" fontId="6" fillId="10" borderId="2" xfId="0" applyNumberFormat="1" applyFont="1" applyFill="1" applyBorder="1" applyAlignment="1">
      <alignment horizontal="right" vertical="center"/>
    </xf>
    <xf numFmtId="3" fontId="6" fillId="13" borderId="5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/>
    </xf>
    <xf numFmtId="1" fontId="7" fillId="12" borderId="14" xfId="0" applyNumberFormat="1" applyFont="1" applyFill="1" applyBorder="1" applyAlignment="1">
      <alignment horizontal="right" vertical="center"/>
    </xf>
    <xf numFmtId="3" fontId="7" fillId="13" borderId="4" xfId="0" applyNumberFormat="1" applyFont="1" applyFill="1" applyBorder="1" applyAlignment="1">
      <alignment horizontal="right" vertical="center"/>
    </xf>
    <xf numFmtId="3" fontId="7" fillId="4" borderId="4" xfId="0" applyNumberFormat="1" applyFont="1" applyFill="1" applyBorder="1" applyAlignment="1">
      <alignment horizontal="right" vertical="center"/>
    </xf>
    <xf numFmtId="3" fontId="7" fillId="10" borderId="4" xfId="0" applyNumberFormat="1" applyFont="1" applyFill="1" applyBorder="1" applyAlignment="1">
      <alignment horizontal="right" vertical="center"/>
    </xf>
    <xf numFmtId="4" fontId="7" fillId="4" borderId="12" xfId="0" applyNumberFormat="1" applyFont="1" applyFill="1" applyBorder="1" applyAlignment="1">
      <alignment horizontal="right" vertical="center"/>
    </xf>
    <xf numFmtId="1" fontId="6" fillId="14" borderId="2" xfId="0" applyNumberFormat="1" applyFont="1" applyFill="1" applyBorder="1" applyAlignment="1">
      <alignment horizontal="right"/>
    </xf>
    <xf numFmtId="0" fontId="6" fillId="15" borderId="2" xfId="0" applyFont="1" applyFill="1" applyBorder="1" applyAlignment="1">
      <alignment horizontal="right" vertical="center"/>
    </xf>
    <xf numFmtId="165" fontId="6" fillId="15" borderId="2" xfId="0" applyNumberFormat="1" applyFont="1" applyFill="1" applyBorder="1" applyAlignment="1">
      <alignment horizontal="right" vertical="center"/>
    </xf>
    <xf numFmtId="165" fontId="6" fillId="16" borderId="2" xfId="0" applyNumberFormat="1" applyFont="1" applyFill="1" applyBorder="1" applyAlignment="1">
      <alignment horizontal="right" vertical="center"/>
    </xf>
    <xf numFmtId="166" fontId="6" fillId="5" borderId="2" xfId="0" applyNumberFormat="1" applyFont="1" applyFill="1" applyBorder="1" applyAlignment="1">
      <alignment horizontal="right" vertical="center"/>
    </xf>
    <xf numFmtId="1" fontId="6" fillId="14" borderId="5" xfId="0" applyNumberFormat="1" applyFont="1" applyFill="1" applyBorder="1" applyAlignment="1">
      <alignment horizontal="right"/>
    </xf>
    <xf numFmtId="0" fontId="6" fillId="15" borderId="5" xfId="0" applyFont="1" applyFill="1" applyBorder="1" applyAlignment="1">
      <alignment horizontal="right" vertical="center"/>
    </xf>
    <xf numFmtId="165" fontId="6" fillId="15" borderId="5" xfId="0" applyNumberFormat="1" applyFont="1" applyFill="1" applyBorder="1" applyAlignment="1">
      <alignment horizontal="right" vertical="center"/>
    </xf>
    <xf numFmtId="1" fontId="7" fillId="14" borderId="14" xfId="0" applyNumberFormat="1" applyFont="1" applyFill="1" applyBorder="1" applyAlignment="1">
      <alignment horizontal="right" vertical="center"/>
    </xf>
    <xf numFmtId="3" fontId="7" fillId="15" borderId="4" xfId="0" applyNumberFormat="1" applyFont="1" applyFill="1" applyBorder="1" applyAlignment="1">
      <alignment horizontal="right" vertical="center"/>
    </xf>
    <xf numFmtId="165" fontId="7" fillId="15" borderId="4" xfId="0" applyNumberFormat="1" applyFont="1" applyFill="1" applyBorder="1" applyAlignment="1">
      <alignment horizontal="right" vertical="center"/>
    </xf>
    <xf numFmtId="165" fontId="7" fillId="16" borderId="4" xfId="0" applyNumberFormat="1" applyFont="1" applyFill="1" applyBorder="1" applyAlignment="1">
      <alignment horizontal="right" vertical="center"/>
    </xf>
    <xf numFmtId="166" fontId="7" fillId="5" borderId="12" xfId="0" applyNumberFormat="1" applyFont="1" applyFill="1" applyBorder="1" applyAlignment="1">
      <alignment horizontal="right" vertical="center"/>
    </xf>
    <xf numFmtId="1" fontId="6" fillId="9" borderId="2" xfId="0" applyNumberFormat="1" applyFont="1" applyFill="1" applyBorder="1" applyAlignment="1">
      <alignment horizontal="right"/>
    </xf>
    <xf numFmtId="167" fontId="6" fillId="17" borderId="2" xfId="0" applyNumberFormat="1" applyFont="1" applyFill="1" applyBorder="1" applyAlignment="1">
      <alignment horizontal="right" vertical="center"/>
    </xf>
    <xf numFmtId="164" fontId="6" fillId="6" borderId="2" xfId="0" applyNumberFormat="1" applyFont="1" applyFill="1" applyBorder="1" applyAlignment="1">
      <alignment horizontal="right" vertical="center"/>
    </xf>
    <xf numFmtId="4" fontId="6" fillId="6" borderId="3" xfId="0" applyNumberFormat="1" applyFont="1" applyFill="1" applyBorder="1" applyAlignment="1">
      <alignment horizontal="right" vertical="center"/>
    </xf>
    <xf numFmtId="4" fontId="6" fillId="6" borderId="2" xfId="0" applyNumberFormat="1" applyFont="1" applyFill="1" applyBorder="1"/>
    <xf numFmtId="1" fontId="6" fillId="9" borderId="5" xfId="0" applyNumberFormat="1" applyFont="1" applyFill="1" applyBorder="1" applyAlignment="1">
      <alignment horizontal="right"/>
    </xf>
    <xf numFmtId="167" fontId="6" fillId="17" borderId="5" xfId="0" applyNumberFormat="1" applyFont="1" applyFill="1" applyBorder="1" applyAlignment="1">
      <alignment horizontal="right" vertical="center"/>
    </xf>
    <xf numFmtId="1" fontId="7" fillId="9" borderId="14" xfId="0" applyNumberFormat="1" applyFont="1" applyFill="1" applyBorder="1" applyAlignment="1">
      <alignment horizontal="right" vertical="center"/>
    </xf>
    <xf numFmtId="167" fontId="7" fillId="17" borderId="4" xfId="0" applyNumberFormat="1" applyFont="1" applyFill="1" applyBorder="1" applyAlignment="1">
      <alignment horizontal="right" vertical="center"/>
    </xf>
    <xf numFmtId="164" fontId="7" fillId="6" borderId="4" xfId="0" applyNumberFormat="1" applyFont="1" applyFill="1" applyBorder="1" applyAlignment="1">
      <alignment horizontal="right" vertical="center"/>
    </xf>
    <xf numFmtId="4" fontId="7" fillId="6" borderId="13" xfId="0" applyNumberFormat="1" applyFont="1" applyFill="1" applyBorder="1"/>
    <xf numFmtId="49" fontId="7" fillId="9" borderId="2" xfId="0" applyNumberFormat="1" applyFont="1" applyFill="1" applyBorder="1" applyAlignment="1">
      <alignment horizontal="center" vertical="center" wrapText="1"/>
    </xf>
    <xf numFmtId="49" fontId="7" fillId="17" borderId="2" xfId="0" applyNumberFormat="1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 wrapText="1"/>
    </xf>
    <xf numFmtId="49" fontId="7" fillId="14" borderId="2" xfId="0" applyNumberFormat="1" applyFont="1" applyFill="1" applyBorder="1" applyAlignment="1">
      <alignment horizontal="center" vertical="center" wrapText="1"/>
    </xf>
    <xf numFmtId="49" fontId="7" fillId="15" borderId="2" xfId="0" applyNumberFormat="1" applyFont="1" applyFill="1" applyBorder="1" applyAlignment="1">
      <alignment horizontal="center" vertical="center" wrapText="1"/>
    </xf>
    <xf numFmtId="49" fontId="7" fillId="16" borderId="2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12" borderId="2" xfId="0" applyNumberFormat="1" applyFont="1" applyFill="1" applyBorder="1" applyAlignment="1">
      <alignment horizontal="center" vertical="center" wrapText="1"/>
    </xf>
    <xf numFmtId="49" fontId="7" fillId="13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1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0" fillId="9" borderId="3" xfId="0" applyNumberFormat="1" applyFill="1" applyBorder="1" applyAlignment="1">
      <alignment horizontal="left" vertical="center" wrapText="1" indent="1"/>
    </xf>
    <xf numFmtId="49" fontId="0" fillId="9" borderId="6" xfId="0" applyNumberFormat="1" applyFill="1" applyBorder="1" applyAlignment="1">
      <alignment horizontal="left" vertical="center" wrapText="1" indent="1"/>
    </xf>
    <xf numFmtId="49" fontId="0" fillId="9" borderId="7" xfId="0" applyNumberFormat="1" applyFill="1" applyBorder="1" applyAlignment="1">
      <alignment horizontal="left" vertical="center" wrapText="1" indent="1"/>
    </xf>
    <xf numFmtId="0" fontId="6" fillId="0" borderId="0" xfId="0" applyFont="1" applyFill="1" applyBorder="1"/>
    <xf numFmtId="49" fontId="0" fillId="9" borderId="3" xfId="0" applyNumberFormat="1" applyFill="1" applyBorder="1" applyAlignment="1">
      <alignment horizontal="left" vertical="center" wrapText="1"/>
    </xf>
    <xf numFmtId="49" fontId="0" fillId="9" borderId="6" xfId="0" applyNumberFormat="1" applyFill="1" applyBorder="1" applyAlignment="1">
      <alignment horizontal="left" vertical="center" wrapText="1"/>
    </xf>
    <xf numFmtId="49" fontId="0" fillId="9" borderId="7" xfId="0" applyNumberFormat="1" applyFill="1" applyBorder="1" applyAlignment="1">
      <alignment horizontal="left" vertical="center" wrapText="1"/>
    </xf>
    <xf numFmtId="4" fontId="7" fillId="7" borderId="15" xfId="0" applyNumberFormat="1" applyFont="1" applyFill="1" applyBorder="1" applyAlignment="1">
      <alignment horizontal="right" vertical="center"/>
    </xf>
    <xf numFmtId="49" fontId="7" fillId="0" borderId="13" xfId="0" applyNumberFormat="1" applyFont="1" applyBorder="1" applyAlignment="1">
      <alignment horizontal="left" vertical="center"/>
    </xf>
    <xf numFmtId="164" fontId="7" fillId="2" borderId="13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6" fillId="5" borderId="13" xfId="0" applyNumberFormat="1" applyFont="1" applyFill="1" applyBorder="1" applyAlignment="1">
      <alignment horizontal="right" vertical="center"/>
    </xf>
    <xf numFmtId="4" fontId="6" fillId="6" borderId="13" xfId="0" applyNumberFormat="1" applyFont="1" applyFill="1" applyBorder="1" applyAlignment="1">
      <alignment horizontal="right" vertical="center"/>
    </xf>
    <xf numFmtId="49" fontId="0" fillId="9" borderId="3" xfId="0" applyNumberFormat="1" applyFill="1" applyBorder="1" applyAlignment="1">
      <alignment horizontal="left" vertical="center" wrapText="1"/>
    </xf>
    <xf numFmtId="49" fontId="0" fillId="9" borderId="6" xfId="0" applyNumberFormat="1" applyFill="1" applyBorder="1" applyAlignment="1">
      <alignment horizontal="left" vertical="center" wrapText="1"/>
    </xf>
    <xf numFmtId="49" fontId="0" fillId="9" borderId="7" xfId="0" applyNumberForma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49" fontId="0" fillId="9" borderId="2" xfId="0" applyNumberForma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/>
    </xf>
    <xf numFmtId="49" fontId="3" fillId="9" borderId="2" xfId="0" applyNumberFormat="1" applyFont="1" applyFill="1" applyBorder="1" applyAlignment="1">
      <alignment horizontal="center" vertical="center" wrapText="1"/>
    </xf>
    <xf numFmtId="49" fontId="0" fillId="9" borderId="14" xfId="0" applyNumberFormat="1" applyFill="1" applyBorder="1" applyAlignment="1">
      <alignment horizontal="left" vertical="center" wrapText="1" indent="1"/>
    </xf>
    <xf numFmtId="49" fontId="0" fillId="9" borderId="15" xfId="0" applyNumberFormat="1" applyFill="1" applyBorder="1" applyAlignment="1">
      <alignment horizontal="left" vertical="center" wrapText="1" indent="1"/>
    </xf>
    <xf numFmtId="49" fontId="0" fillId="9" borderId="3" xfId="0" applyNumberFormat="1" applyFill="1" applyBorder="1" applyAlignment="1">
      <alignment horizontal="left" vertical="center" wrapText="1"/>
    </xf>
    <xf numFmtId="49" fontId="0" fillId="9" borderId="6" xfId="0" applyNumberFormat="1" applyFill="1" applyBorder="1" applyAlignment="1">
      <alignment horizontal="left" vertical="center" wrapText="1"/>
    </xf>
    <xf numFmtId="49" fontId="0" fillId="9" borderId="7" xfId="0" applyNumberFormat="1" applyFill="1" applyBorder="1" applyAlignment="1">
      <alignment horizontal="left" vertical="center" wrapText="1"/>
    </xf>
  </cellXfs>
  <cellStyles count="1">
    <cellStyle name="Normal" xfId="0" builtinId="0"/>
  </cellStyles>
  <dxfs count="4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21</xdr:row>
      <xdr:rowOff>9525</xdr:rowOff>
    </xdr:from>
    <xdr:ext cx="184731" cy="264560"/>
    <xdr:sp macro="" textlink="">
      <xdr:nvSpPr>
        <xdr:cNvPr id="2" name="ZoneTexte 1"/>
        <xdr:cNvSpPr txBox="1"/>
      </xdr:nvSpPr>
      <xdr:spPr>
        <a:xfrm>
          <a:off x="3924300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CH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selection activeCell="J22" sqref="J22"/>
    </sheetView>
  </sheetViews>
  <sheetFormatPr baseColWidth="10" defaultRowHeight="12.75" x14ac:dyDescent="0.2"/>
  <cols>
    <col min="1" max="1" width="30.7109375" customWidth="1"/>
    <col min="2" max="7" width="15.7109375" customWidth="1"/>
  </cols>
  <sheetData>
    <row r="1" spans="1:7" ht="16.5" x14ac:dyDescent="0.25">
      <c r="A1" s="130" t="s">
        <v>42</v>
      </c>
      <c r="B1" s="130"/>
      <c r="C1" s="130"/>
      <c r="D1" s="130"/>
      <c r="E1" s="130"/>
      <c r="F1" s="130"/>
      <c r="G1" s="130"/>
    </row>
    <row r="2" spans="1:7" ht="15.75" customHeight="1" x14ac:dyDescent="0.25">
      <c r="D2" s="130"/>
      <c r="E2" s="130"/>
      <c r="F2" s="130"/>
      <c r="G2" s="130"/>
    </row>
    <row r="3" spans="1:7" ht="17.25" customHeight="1" x14ac:dyDescent="0.25">
      <c r="A3" t="s">
        <v>0</v>
      </c>
      <c r="B3" s="1"/>
      <c r="D3" s="113"/>
    </row>
    <row r="4" spans="1:7" ht="14.1" customHeight="1" x14ac:dyDescent="0.2">
      <c r="A4" s="2" t="s">
        <v>1</v>
      </c>
      <c r="B4" s="3">
        <f>Forfaits!B32</f>
        <v>0</v>
      </c>
      <c r="C4" s="23"/>
      <c r="D4" s="23"/>
      <c r="E4" s="23"/>
      <c r="F4" s="23"/>
      <c r="G4" s="23"/>
    </row>
    <row r="5" spans="1:7" ht="15.95" customHeight="1" x14ac:dyDescent="0.2">
      <c r="A5" s="4" t="s">
        <v>2</v>
      </c>
      <c r="B5" s="5">
        <f>B3-B4</f>
        <v>0</v>
      </c>
    </row>
    <row r="6" spans="1:7" ht="6.75" customHeight="1" x14ac:dyDescent="0.2">
      <c r="A6" s="6"/>
      <c r="B6" s="7"/>
    </row>
    <row r="7" spans="1:7" ht="15.95" customHeight="1" x14ac:dyDescent="0.2">
      <c r="A7" s="8" t="s">
        <v>3</v>
      </c>
      <c r="B7" s="31">
        <v>65</v>
      </c>
    </row>
    <row r="8" spans="1:7" ht="15.95" customHeight="1" x14ac:dyDescent="0.2">
      <c r="A8" s="9" t="s">
        <v>4</v>
      </c>
      <c r="B8" s="32">
        <v>20</v>
      </c>
    </row>
    <row r="9" spans="1:7" ht="15.95" customHeight="1" x14ac:dyDescent="0.2">
      <c r="A9" s="10" t="s">
        <v>5</v>
      </c>
      <c r="B9" s="33">
        <v>15</v>
      </c>
    </row>
    <row r="10" spans="1:7" ht="3" customHeight="1" x14ac:dyDescent="0.2">
      <c r="A10" s="11"/>
      <c r="B10" s="11"/>
    </row>
    <row r="11" spans="1:7" ht="15.95" customHeight="1" x14ac:dyDescent="0.2">
      <c r="A11" s="12" t="s">
        <v>6</v>
      </c>
      <c r="B11" s="30" t="e">
        <f>F41</f>
        <v>#DIV/0!</v>
      </c>
    </row>
    <row r="12" spans="1:7" ht="4.5" customHeight="1" thickBot="1" x14ac:dyDescent="0.25"/>
    <row r="13" spans="1:7" s="48" customFormat="1" ht="30" customHeight="1" x14ac:dyDescent="0.2">
      <c r="A13" s="46"/>
      <c r="B13" s="111" t="s">
        <v>7</v>
      </c>
      <c r="C13" s="107" t="s">
        <v>8</v>
      </c>
      <c r="D13" s="103" t="s">
        <v>9</v>
      </c>
      <c r="E13" s="98" t="s">
        <v>10</v>
      </c>
      <c r="F13" s="112" t="s">
        <v>11</v>
      </c>
      <c r="G13" s="47" t="s">
        <v>12</v>
      </c>
    </row>
    <row r="14" spans="1:7" s="48" customFormat="1" ht="12" x14ac:dyDescent="0.2">
      <c r="A14" s="49"/>
      <c r="B14" s="50">
        <f>Forfaits!B5</f>
        <v>0</v>
      </c>
      <c r="C14" s="51" t="e">
        <f>'Part des juniors'!I10*$B$7/100</f>
        <v>#DIV/0!</v>
      </c>
      <c r="D14" s="52" t="e">
        <f>'Part des charges'!G10*$B$8/100</f>
        <v>#DIV/0!</v>
      </c>
      <c r="E14" s="53" t="e">
        <f>'MD&amp;PN'!H11*$B$9/100</f>
        <v>#DIV/0!</v>
      </c>
      <c r="F14" s="54" t="e">
        <f t="shared" ref="F14:F40" si="0">SUM(C14:E14)</f>
        <v>#DIV/0!</v>
      </c>
      <c r="G14" s="55" t="e">
        <f>ROUND(($B$5*F14)/$B$11+B14,0)</f>
        <v>#DIV/0!</v>
      </c>
    </row>
    <row r="15" spans="1:7" s="48" customFormat="1" ht="12" x14ac:dyDescent="0.2">
      <c r="A15" s="49"/>
      <c r="B15" s="50">
        <f>Forfaits!B6</f>
        <v>0</v>
      </c>
      <c r="C15" s="51" t="e">
        <f>'Part des juniors'!I11*$B$7/100</f>
        <v>#DIV/0!</v>
      </c>
      <c r="D15" s="52" t="e">
        <f>'Part des charges'!G11*$B$8/100</f>
        <v>#DIV/0!</v>
      </c>
      <c r="E15" s="53" t="e">
        <f>'MD&amp;PN'!H12*$B$9/100</f>
        <v>#DIV/0!</v>
      </c>
      <c r="F15" s="54" t="e">
        <f t="shared" si="0"/>
        <v>#DIV/0!</v>
      </c>
      <c r="G15" s="55" t="e">
        <f t="shared" ref="G15:G40" si="1">ROUND(($B$5*F15)/$B$11+B15,0)</f>
        <v>#DIV/0!</v>
      </c>
    </row>
    <row r="16" spans="1:7" s="48" customFormat="1" ht="12" x14ac:dyDescent="0.2">
      <c r="A16" s="49"/>
      <c r="B16" s="50">
        <f>Forfaits!B7</f>
        <v>0</v>
      </c>
      <c r="C16" s="51" t="e">
        <f>'Part des juniors'!I12*$B$7/100</f>
        <v>#DIV/0!</v>
      </c>
      <c r="D16" s="52" t="e">
        <f>'Part des charges'!G12*$B$8/100</f>
        <v>#DIV/0!</v>
      </c>
      <c r="E16" s="53" t="e">
        <f>'MD&amp;PN'!H13*$B$9/100</f>
        <v>#DIV/0!</v>
      </c>
      <c r="F16" s="54" t="e">
        <f t="shared" si="0"/>
        <v>#DIV/0!</v>
      </c>
      <c r="G16" s="55" t="e">
        <f t="shared" si="1"/>
        <v>#DIV/0!</v>
      </c>
    </row>
    <row r="17" spans="1:7" s="48" customFormat="1" ht="12" x14ac:dyDescent="0.2">
      <c r="A17" s="49"/>
      <c r="B17" s="50">
        <f>Forfaits!B8</f>
        <v>0</v>
      </c>
      <c r="C17" s="51" t="e">
        <f>'Part des juniors'!I13*$B$7/100</f>
        <v>#DIV/0!</v>
      </c>
      <c r="D17" s="52" t="e">
        <f>'Part des charges'!G13*$B$8/100</f>
        <v>#DIV/0!</v>
      </c>
      <c r="E17" s="53" t="e">
        <f>'MD&amp;PN'!H14*$B$9/100</f>
        <v>#DIV/0!</v>
      </c>
      <c r="F17" s="54" t="e">
        <f t="shared" si="0"/>
        <v>#DIV/0!</v>
      </c>
      <c r="G17" s="55" t="e">
        <f t="shared" si="1"/>
        <v>#DIV/0!</v>
      </c>
    </row>
    <row r="18" spans="1:7" s="48" customFormat="1" ht="12" x14ac:dyDescent="0.2">
      <c r="A18" s="49"/>
      <c r="B18" s="50">
        <f>Forfaits!B9</f>
        <v>0</v>
      </c>
      <c r="C18" s="51" t="e">
        <f>'Part des juniors'!I14*$B$7/100</f>
        <v>#DIV/0!</v>
      </c>
      <c r="D18" s="52" t="e">
        <f>'Part des charges'!G14*$B$8/100</f>
        <v>#DIV/0!</v>
      </c>
      <c r="E18" s="53" t="e">
        <f>'MD&amp;PN'!H15*$B$9/100</f>
        <v>#DIV/0!</v>
      </c>
      <c r="F18" s="54" t="e">
        <f t="shared" si="0"/>
        <v>#DIV/0!</v>
      </c>
      <c r="G18" s="55" t="e">
        <f t="shared" si="1"/>
        <v>#DIV/0!</v>
      </c>
    </row>
    <row r="19" spans="1:7" s="48" customFormat="1" ht="12" x14ac:dyDescent="0.2">
      <c r="A19" s="49"/>
      <c r="B19" s="50">
        <f>Forfaits!B10</f>
        <v>0</v>
      </c>
      <c r="C19" s="51" t="e">
        <f>'Part des juniors'!I15*$B$7/100</f>
        <v>#DIV/0!</v>
      </c>
      <c r="D19" s="52" t="e">
        <f>'Part des charges'!G15*$B$8/100</f>
        <v>#DIV/0!</v>
      </c>
      <c r="E19" s="53" t="e">
        <f>'MD&amp;PN'!H16*$B$9/100</f>
        <v>#DIV/0!</v>
      </c>
      <c r="F19" s="54" t="e">
        <f t="shared" si="0"/>
        <v>#DIV/0!</v>
      </c>
      <c r="G19" s="55" t="e">
        <f t="shared" si="1"/>
        <v>#DIV/0!</v>
      </c>
    </row>
    <row r="20" spans="1:7" s="48" customFormat="1" ht="12" x14ac:dyDescent="0.2">
      <c r="A20" s="49"/>
      <c r="B20" s="50">
        <f>Forfaits!B11</f>
        <v>0</v>
      </c>
      <c r="C20" s="51" t="e">
        <f>'Part des juniors'!I16*$B$7/100</f>
        <v>#DIV/0!</v>
      </c>
      <c r="D20" s="52" t="e">
        <f>'Part des charges'!G16*$B$8/100</f>
        <v>#DIV/0!</v>
      </c>
      <c r="E20" s="53" t="e">
        <f>'MD&amp;PN'!H17*$B$9/100</f>
        <v>#DIV/0!</v>
      </c>
      <c r="F20" s="54" t="e">
        <f t="shared" si="0"/>
        <v>#DIV/0!</v>
      </c>
      <c r="G20" s="55" t="e">
        <f t="shared" si="1"/>
        <v>#DIV/0!</v>
      </c>
    </row>
    <row r="21" spans="1:7" s="48" customFormat="1" ht="12" x14ac:dyDescent="0.2">
      <c r="A21" s="49"/>
      <c r="B21" s="50">
        <f>Forfaits!B12</f>
        <v>0</v>
      </c>
      <c r="C21" s="51" t="e">
        <f>'Part des juniors'!I17*$B$7/100</f>
        <v>#DIV/0!</v>
      </c>
      <c r="D21" s="52" t="e">
        <f>'Part des charges'!G17*$B$8/100</f>
        <v>#DIV/0!</v>
      </c>
      <c r="E21" s="53" t="e">
        <f>'MD&amp;PN'!H18*$B$9/100</f>
        <v>#DIV/0!</v>
      </c>
      <c r="F21" s="54" t="e">
        <f t="shared" si="0"/>
        <v>#DIV/0!</v>
      </c>
      <c r="G21" s="55" t="e">
        <f t="shared" si="1"/>
        <v>#DIV/0!</v>
      </c>
    </row>
    <row r="22" spans="1:7" s="48" customFormat="1" ht="12" x14ac:dyDescent="0.2">
      <c r="A22" s="49"/>
      <c r="B22" s="50">
        <f>Forfaits!B13</f>
        <v>0</v>
      </c>
      <c r="C22" s="51" t="e">
        <f>'Part des juniors'!I18*$B$7/100</f>
        <v>#DIV/0!</v>
      </c>
      <c r="D22" s="52" t="e">
        <f>'Part des charges'!G18*$B$8/100</f>
        <v>#DIV/0!</v>
      </c>
      <c r="E22" s="53" t="e">
        <f>'MD&amp;PN'!H19*$B$9/100</f>
        <v>#DIV/0!</v>
      </c>
      <c r="F22" s="54" t="e">
        <f t="shared" si="0"/>
        <v>#DIV/0!</v>
      </c>
      <c r="G22" s="55" t="e">
        <f t="shared" si="1"/>
        <v>#DIV/0!</v>
      </c>
    </row>
    <row r="23" spans="1:7" s="48" customFormat="1" ht="12" x14ac:dyDescent="0.2">
      <c r="A23" s="49"/>
      <c r="B23" s="50">
        <f>Forfaits!B14</f>
        <v>0</v>
      </c>
      <c r="C23" s="51" t="e">
        <f>'Part des juniors'!I19*$B$7/100</f>
        <v>#DIV/0!</v>
      </c>
      <c r="D23" s="52" t="e">
        <f>'Part des charges'!G19*$B$8/100</f>
        <v>#DIV/0!</v>
      </c>
      <c r="E23" s="53" t="e">
        <f>'MD&amp;PN'!H20*$B$9/100</f>
        <v>#DIV/0!</v>
      </c>
      <c r="F23" s="54" t="e">
        <f t="shared" si="0"/>
        <v>#DIV/0!</v>
      </c>
      <c r="G23" s="55" t="e">
        <f t="shared" si="1"/>
        <v>#DIV/0!</v>
      </c>
    </row>
    <row r="24" spans="1:7" s="48" customFormat="1" ht="12" x14ac:dyDescent="0.2">
      <c r="A24" s="49"/>
      <c r="B24" s="50">
        <f>Forfaits!B15</f>
        <v>0</v>
      </c>
      <c r="C24" s="51" t="e">
        <f>'Part des juniors'!I20*$B$7/100</f>
        <v>#DIV/0!</v>
      </c>
      <c r="D24" s="52" t="e">
        <f>'Part des charges'!G20*$B$8/100</f>
        <v>#DIV/0!</v>
      </c>
      <c r="E24" s="53" t="e">
        <f>'MD&amp;PN'!H21*$B$9/100</f>
        <v>#DIV/0!</v>
      </c>
      <c r="F24" s="54" t="e">
        <f t="shared" si="0"/>
        <v>#DIV/0!</v>
      </c>
      <c r="G24" s="55" t="e">
        <f t="shared" si="1"/>
        <v>#DIV/0!</v>
      </c>
    </row>
    <row r="25" spans="1:7" s="48" customFormat="1" ht="12" x14ac:dyDescent="0.2">
      <c r="A25" s="49"/>
      <c r="B25" s="50">
        <f>Forfaits!B16</f>
        <v>0</v>
      </c>
      <c r="C25" s="51" t="e">
        <f>'Part des juniors'!I21*$B$7/100</f>
        <v>#DIV/0!</v>
      </c>
      <c r="D25" s="52" t="e">
        <f>'Part des charges'!G21*$B$8/100</f>
        <v>#DIV/0!</v>
      </c>
      <c r="E25" s="53" t="e">
        <f>'MD&amp;PN'!H22*$B$9/100</f>
        <v>#DIV/0!</v>
      </c>
      <c r="F25" s="54" t="e">
        <f t="shared" si="0"/>
        <v>#DIV/0!</v>
      </c>
      <c r="G25" s="55" t="e">
        <f t="shared" si="1"/>
        <v>#DIV/0!</v>
      </c>
    </row>
    <row r="26" spans="1:7" s="48" customFormat="1" ht="12" x14ac:dyDescent="0.2">
      <c r="A26" s="49"/>
      <c r="B26" s="50">
        <f>Forfaits!B17</f>
        <v>0</v>
      </c>
      <c r="C26" s="51" t="e">
        <f>'Part des juniors'!I22*$B$7/100</f>
        <v>#DIV/0!</v>
      </c>
      <c r="D26" s="52" t="e">
        <f>'Part des charges'!G22*$B$8/100</f>
        <v>#DIV/0!</v>
      </c>
      <c r="E26" s="53" t="e">
        <f>'MD&amp;PN'!H23*$B$9/100</f>
        <v>#DIV/0!</v>
      </c>
      <c r="F26" s="54" t="e">
        <f t="shared" si="0"/>
        <v>#DIV/0!</v>
      </c>
      <c r="G26" s="55" t="e">
        <f t="shared" si="1"/>
        <v>#DIV/0!</v>
      </c>
    </row>
    <row r="27" spans="1:7" s="48" customFormat="1" ht="12" x14ac:dyDescent="0.2">
      <c r="A27" s="49"/>
      <c r="B27" s="50">
        <f>Forfaits!B18</f>
        <v>0</v>
      </c>
      <c r="C27" s="51" t="e">
        <f>'Part des juniors'!I23*$B$7/100</f>
        <v>#DIV/0!</v>
      </c>
      <c r="D27" s="52" t="e">
        <f>'Part des charges'!G23*$B$8/100</f>
        <v>#DIV/0!</v>
      </c>
      <c r="E27" s="53" t="e">
        <f>'MD&amp;PN'!H24*$B$9/100</f>
        <v>#DIV/0!</v>
      </c>
      <c r="F27" s="54" t="e">
        <f t="shared" si="0"/>
        <v>#DIV/0!</v>
      </c>
      <c r="G27" s="55" t="e">
        <f t="shared" si="1"/>
        <v>#DIV/0!</v>
      </c>
    </row>
    <row r="28" spans="1:7" s="48" customFormat="1" ht="12" x14ac:dyDescent="0.2">
      <c r="A28" s="49"/>
      <c r="B28" s="50">
        <f>Forfaits!B19</f>
        <v>0</v>
      </c>
      <c r="C28" s="51" t="e">
        <f>'Part des juniors'!I24*$B$7/100</f>
        <v>#DIV/0!</v>
      </c>
      <c r="D28" s="52" t="e">
        <f>'Part des charges'!G24*$B$8/100</f>
        <v>#DIV/0!</v>
      </c>
      <c r="E28" s="53" t="e">
        <f>'MD&amp;PN'!H25*$B$9/100</f>
        <v>#DIV/0!</v>
      </c>
      <c r="F28" s="54" t="e">
        <f t="shared" si="0"/>
        <v>#DIV/0!</v>
      </c>
      <c r="G28" s="55" t="e">
        <f t="shared" si="1"/>
        <v>#DIV/0!</v>
      </c>
    </row>
    <row r="29" spans="1:7" s="48" customFormat="1" ht="12" x14ac:dyDescent="0.2">
      <c r="A29" s="49"/>
      <c r="B29" s="50">
        <f>Forfaits!B20</f>
        <v>0</v>
      </c>
      <c r="C29" s="51" t="e">
        <f>'Part des juniors'!I25*$B$7/100</f>
        <v>#DIV/0!</v>
      </c>
      <c r="D29" s="52" t="e">
        <f>'Part des charges'!G25*$B$8/100</f>
        <v>#DIV/0!</v>
      </c>
      <c r="E29" s="53" t="e">
        <f>'MD&amp;PN'!H26*$B$9/100</f>
        <v>#DIV/0!</v>
      </c>
      <c r="F29" s="54" t="e">
        <f t="shared" si="0"/>
        <v>#DIV/0!</v>
      </c>
      <c r="G29" s="55" t="e">
        <f t="shared" si="1"/>
        <v>#DIV/0!</v>
      </c>
    </row>
    <row r="30" spans="1:7" s="48" customFormat="1" ht="12" x14ac:dyDescent="0.2">
      <c r="A30" s="49"/>
      <c r="B30" s="50">
        <f>Forfaits!B21</f>
        <v>0</v>
      </c>
      <c r="C30" s="51" t="e">
        <f>'Part des juniors'!I26*$B$7/100</f>
        <v>#DIV/0!</v>
      </c>
      <c r="D30" s="52" t="e">
        <f>'Part des charges'!G26*$B$8/100</f>
        <v>#DIV/0!</v>
      </c>
      <c r="E30" s="53" t="e">
        <f>'MD&amp;PN'!H27*$B$9/100</f>
        <v>#DIV/0!</v>
      </c>
      <c r="F30" s="54" t="e">
        <f t="shared" si="0"/>
        <v>#DIV/0!</v>
      </c>
      <c r="G30" s="55" t="e">
        <f t="shared" si="1"/>
        <v>#DIV/0!</v>
      </c>
    </row>
    <row r="31" spans="1:7" s="48" customFormat="1" ht="12" x14ac:dyDescent="0.2">
      <c r="A31" s="49"/>
      <c r="B31" s="50">
        <f>Forfaits!B22</f>
        <v>0</v>
      </c>
      <c r="C31" s="51" t="e">
        <f>'Part des juniors'!I27*$B$7/100</f>
        <v>#DIV/0!</v>
      </c>
      <c r="D31" s="52" t="e">
        <f>'Part des charges'!G27*$B$8/100</f>
        <v>#DIV/0!</v>
      </c>
      <c r="E31" s="53" t="e">
        <f>'MD&amp;PN'!H28*$B$9/100</f>
        <v>#DIV/0!</v>
      </c>
      <c r="F31" s="54" t="e">
        <f t="shared" si="0"/>
        <v>#DIV/0!</v>
      </c>
      <c r="G31" s="55" t="e">
        <f t="shared" si="1"/>
        <v>#DIV/0!</v>
      </c>
    </row>
    <row r="32" spans="1:7" s="48" customFormat="1" ht="12" x14ac:dyDescent="0.2">
      <c r="A32" s="56"/>
      <c r="B32" s="50">
        <f>Forfaits!B23</f>
        <v>0</v>
      </c>
      <c r="C32" s="51" t="e">
        <f>'Part des juniors'!I28*$B$7/100</f>
        <v>#DIV/0!</v>
      </c>
      <c r="D32" s="52" t="e">
        <f>'Part des charges'!G28*$B$8/100</f>
        <v>#DIV/0!</v>
      </c>
      <c r="E32" s="53" t="e">
        <f>'MD&amp;PN'!H29*$B$9/100</f>
        <v>#DIV/0!</v>
      </c>
      <c r="F32" s="54" t="e">
        <f t="shared" si="0"/>
        <v>#DIV/0!</v>
      </c>
      <c r="G32" s="55" t="e">
        <f t="shared" si="1"/>
        <v>#DIV/0!</v>
      </c>
    </row>
    <row r="33" spans="1:7" s="48" customFormat="1" ht="12" x14ac:dyDescent="0.2">
      <c r="A33" s="56"/>
      <c r="B33" s="50">
        <f>Forfaits!B24</f>
        <v>0</v>
      </c>
      <c r="C33" s="51" t="e">
        <f>'Part des juniors'!I29*$B$7/100</f>
        <v>#DIV/0!</v>
      </c>
      <c r="D33" s="52" t="e">
        <f>'Part des charges'!G29*$B$8/100</f>
        <v>#DIV/0!</v>
      </c>
      <c r="E33" s="53" t="e">
        <f>'MD&amp;PN'!H30*$B$9/100</f>
        <v>#DIV/0!</v>
      </c>
      <c r="F33" s="54" t="e">
        <f t="shared" si="0"/>
        <v>#DIV/0!</v>
      </c>
      <c r="G33" s="55" t="e">
        <f t="shared" si="1"/>
        <v>#DIV/0!</v>
      </c>
    </row>
    <row r="34" spans="1:7" s="48" customFormat="1" ht="12" x14ac:dyDescent="0.2">
      <c r="A34" s="56"/>
      <c r="B34" s="50">
        <f>Forfaits!B25</f>
        <v>0</v>
      </c>
      <c r="C34" s="51" t="e">
        <f>'Part des juniors'!I30*$B$7/100</f>
        <v>#DIV/0!</v>
      </c>
      <c r="D34" s="52" t="e">
        <f>'Part des charges'!G30*$B$8/100</f>
        <v>#DIV/0!</v>
      </c>
      <c r="E34" s="53" t="e">
        <f>'MD&amp;PN'!H31*$B$9/100</f>
        <v>#DIV/0!</v>
      </c>
      <c r="F34" s="54" t="e">
        <f t="shared" si="0"/>
        <v>#DIV/0!</v>
      </c>
      <c r="G34" s="55" t="e">
        <f t="shared" si="1"/>
        <v>#DIV/0!</v>
      </c>
    </row>
    <row r="35" spans="1:7" s="48" customFormat="1" ht="12" x14ac:dyDescent="0.2">
      <c r="A35" s="56"/>
      <c r="B35" s="50">
        <f>Forfaits!B26</f>
        <v>0</v>
      </c>
      <c r="C35" s="51" t="e">
        <f>'Part des juniors'!I31*$B$7/100</f>
        <v>#DIV/0!</v>
      </c>
      <c r="D35" s="52" t="e">
        <f>'Part des charges'!G31*$B$8/100</f>
        <v>#DIV/0!</v>
      </c>
      <c r="E35" s="53" t="e">
        <f>'MD&amp;PN'!H32*$B$9/100</f>
        <v>#DIV/0!</v>
      </c>
      <c r="F35" s="54" t="e">
        <f t="shared" si="0"/>
        <v>#DIV/0!</v>
      </c>
      <c r="G35" s="55" t="e">
        <f t="shared" si="1"/>
        <v>#DIV/0!</v>
      </c>
    </row>
    <row r="36" spans="1:7" s="48" customFormat="1" ht="12" x14ac:dyDescent="0.2">
      <c r="A36" s="56"/>
      <c r="B36" s="50">
        <f>Forfaits!B27</f>
        <v>0</v>
      </c>
      <c r="C36" s="51" t="e">
        <f>'Part des juniors'!I32*$B$7/100</f>
        <v>#DIV/0!</v>
      </c>
      <c r="D36" s="52" t="e">
        <f>'Part des charges'!G32*$B$8/100</f>
        <v>#DIV/0!</v>
      </c>
      <c r="E36" s="53" t="e">
        <f>'MD&amp;PN'!H33*$B$9/100</f>
        <v>#DIV/0!</v>
      </c>
      <c r="F36" s="54" t="e">
        <f t="shared" si="0"/>
        <v>#DIV/0!</v>
      </c>
      <c r="G36" s="55" t="e">
        <f t="shared" si="1"/>
        <v>#DIV/0!</v>
      </c>
    </row>
    <row r="37" spans="1:7" s="48" customFormat="1" ht="12" x14ac:dyDescent="0.2">
      <c r="A37" s="56"/>
      <c r="B37" s="50">
        <f>Forfaits!B28</f>
        <v>0</v>
      </c>
      <c r="C37" s="51" t="e">
        <f>'Part des juniors'!I33*$B$7/100</f>
        <v>#DIV/0!</v>
      </c>
      <c r="D37" s="52" t="e">
        <f>'Part des charges'!G33*$B$8/100</f>
        <v>#DIV/0!</v>
      </c>
      <c r="E37" s="53" t="e">
        <f>'MD&amp;PN'!H34*$B$9/100</f>
        <v>#DIV/0!</v>
      </c>
      <c r="F37" s="54" t="e">
        <f t="shared" si="0"/>
        <v>#DIV/0!</v>
      </c>
      <c r="G37" s="55" t="e">
        <f t="shared" si="1"/>
        <v>#DIV/0!</v>
      </c>
    </row>
    <row r="38" spans="1:7" s="48" customFormat="1" ht="12" x14ac:dyDescent="0.2">
      <c r="A38" s="56"/>
      <c r="B38" s="50">
        <f>Forfaits!B29</f>
        <v>0</v>
      </c>
      <c r="C38" s="51" t="e">
        <f>'Part des juniors'!I34*$B$7/100</f>
        <v>#DIV/0!</v>
      </c>
      <c r="D38" s="52" t="e">
        <f>'Part des charges'!G34*$B$8/100</f>
        <v>#DIV/0!</v>
      </c>
      <c r="E38" s="53" t="e">
        <f>'MD&amp;PN'!H35*$B$9/100</f>
        <v>#DIV/0!</v>
      </c>
      <c r="F38" s="54" t="e">
        <f t="shared" si="0"/>
        <v>#DIV/0!</v>
      </c>
      <c r="G38" s="55" t="e">
        <f t="shared" si="1"/>
        <v>#DIV/0!</v>
      </c>
    </row>
    <row r="39" spans="1:7" s="48" customFormat="1" ht="12" x14ac:dyDescent="0.2">
      <c r="A39" s="56"/>
      <c r="B39" s="50">
        <f>Forfaits!B30</f>
        <v>0</v>
      </c>
      <c r="C39" s="51" t="e">
        <f>'Part des juniors'!I35*$B$7/100</f>
        <v>#DIV/0!</v>
      </c>
      <c r="D39" s="52" t="e">
        <f>'Part des charges'!G35*$B$8/100</f>
        <v>#DIV/0!</v>
      </c>
      <c r="E39" s="53" t="e">
        <f>'MD&amp;PN'!H36*$B$9/100</f>
        <v>#DIV/0!</v>
      </c>
      <c r="F39" s="54" t="e">
        <f t="shared" si="0"/>
        <v>#DIV/0!</v>
      </c>
      <c r="G39" s="55" t="e">
        <f t="shared" si="1"/>
        <v>#DIV/0!</v>
      </c>
    </row>
    <row r="40" spans="1:7" s="48" customFormat="1" thickBot="1" x14ac:dyDescent="0.25">
      <c r="A40" s="56"/>
      <c r="B40" s="50">
        <f>Forfaits!B31</f>
        <v>0</v>
      </c>
      <c r="C40" s="51" t="e">
        <f>'Part des juniors'!I36*$B$7/100</f>
        <v>#DIV/0!</v>
      </c>
      <c r="D40" s="52" t="e">
        <f>'Part des charges'!G36*$B$8/100</f>
        <v>#DIV/0!</v>
      </c>
      <c r="E40" s="53" t="e">
        <f>'MD&amp;PN'!H37*$B$9/100</f>
        <v>#DIV/0!</v>
      </c>
      <c r="F40" s="54" t="e">
        <f t="shared" si="0"/>
        <v>#DIV/0!</v>
      </c>
      <c r="G40" s="55" t="e">
        <f t="shared" si="1"/>
        <v>#DIV/0!</v>
      </c>
    </row>
    <row r="41" spans="1:7" s="48" customFormat="1" ht="15" customHeight="1" thickBot="1" x14ac:dyDescent="0.25">
      <c r="A41" s="122" t="s">
        <v>13</v>
      </c>
      <c r="B41" s="123">
        <f t="shared" ref="B41:F41" si="2">SUM(B14:B40)</f>
        <v>0</v>
      </c>
      <c r="C41" s="124" t="e">
        <f>'Part des juniors'!I37*$B$7/100</f>
        <v>#DIV/0!</v>
      </c>
      <c r="D41" s="125" t="e">
        <f>'Part des charges'!G37*$B$8/100</f>
        <v>#DIV/0!</v>
      </c>
      <c r="E41" s="126" t="e">
        <f>'MD&amp;PN'!H38*$B$9/100</f>
        <v>#DIV/0!</v>
      </c>
      <c r="F41" s="121" t="e">
        <f t="shared" si="2"/>
        <v>#DIV/0!</v>
      </c>
      <c r="G41" s="60" t="e">
        <f>SUM(G14:G40)</f>
        <v>#DIV/0!</v>
      </c>
    </row>
    <row r="42" spans="1:7" s="48" customFormat="1" ht="12" x14ac:dyDescent="0.2"/>
  </sheetData>
  <mergeCells count="2">
    <mergeCell ref="A1:G1"/>
    <mergeCell ref="D2:G2"/>
  </mergeCells>
  <phoneticPr fontId="4" type="noConversion"/>
  <conditionalFormatting sqref="B11">
    <cfRule type="cellIs" dxfId="3" priority="1" stopIfTrue="1" operator="equal">
      <formula>100</formula>
    </cfRule>
  </conditionalFormatting>
  <conditionalFormatting sqref="B7">
    <cfRule type="cellIs" dxfId="2" priority="2" stopIfTrue="1" operator="between">
      <formula>50</formula>
      <formula>70</formula>
    </cfRule>
  </conditionalFormatting>
  <conditionalFormatting sqref="B8">
    <cfRule type="cellIs" dxfId="1" priority="3" stopIfTrue="1" operator="between">
      <formula>10</formula>
      <formula>30</formula>
    </cfRule>
  </conditionalFormatting>
  <conditionalFormatting sqref="B9">
    <cfRule type="cellIs" dxfId="0" priority="4" stopIfTrue="1" operator="between">
      <formula>0</formula>
      <formula>20</formula>
    </cfRule>
  </conditionalFormatting>
  <pageMargins left="0.74803149606299213" right="0.74803149606299213" top="0.31496062992125984" bottom="0.15748031496062992" header="0.31496062992125984" footer="0.19685039370078741"/>
  <pageSetup paperSize="9" firstPageNumber="0" orientation="landscape" horizontalDpi="300" verticalDpi="300" r:id="rId1"/>
  <headerFooter alignWithMargins="0">
    <oddFooter>&amp;L&amp;9Estavayer-le-Lac, le 26.09.2017/acc/ réf. dossier 331.31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2" sqref="A2"/>
    </sheetView>
  </sheetViews>
  <sheetFormatPr baseColWidth="10" defaultRowHeight="12.75" x14ac:dyDescent="0.2"/>
  <cols>
    <col min="1" max="1" width="30.7109375" customWidth="1"/>
    <col min="2" max="2" width="15.7109375" customWidth="1"/>
  </cols>
  <sheetData>
    <row r="1" spans="1:9" ht="20.25" x14ac:dyDescent="0.3">
      <c r="A1" s="132" t="s">
        <v>43</v>
      </c>
      <c r="B1" s="132"/>
      <c r="C1" s="132"/>
      <c r="D1" s="132"/>
      <c r="E1" s="132"/>
    </row>
    <row r="2" spans="1:9" ht="10.5" customHeight="1" x14ac:dyDescent="0.3">
      <c r="A2" s="14"/>
      <c r="B2" s="14"/>
    </row>
    <row r="4" spans="1:9" ht="41.25" customHeight="1" x14ac:dyDescent="0.2">
      <c r="A4" s="109"/>
      <c r="B4" s="110" t="s">
        <v>14</v>
      </c>
      <c r="C4" s="133" t="s">
        <v>15</v>
      </c>
      <c r="D4" s="133"/>
      <c r="E4" s="133"/>
      <c r="F4" s="133"/>
      <c r="G4" s="133"/>
      <c r="H4" s="133"/>
      <c r="I4" s="133"/>
    </row>
    <row r="5" spans="1:9" x14ac:dyDescent="0.2">
      <c r="A5" s="26"/>
      <c r="B5" s="15">
        <v>0</v>
      </c>
      <c r="C5" s="131"/>
      <c r="D5" s="131"/>
      <c r="E5" s="131"/>
      <c r="F5" s="131"/>
      <c r="G5" s="131"/>
      <c r="H5" s="131"/>
      <c r="I5" s="131"/>
    </row>
    <row r="6" spans="1:9" x14ac:dyDescent="0.2">
      <c r="A6" s="13"/>
      <c r="B6" s="15">
        <v>0</v>
      </c>
      <c r="C6" s="131"/>
      <c r="D6" s="131"/>
      <c r="E6" s="131"/>
      <c r="F6" s="131"/>
      <c r="G6" s="131"/>
      <c r="H6" s="131"/>
      <c r="I6" s="131"/>
    </row>
    <row r="7" spans="1:9" x14ac:dyDescent="0.2">
      <c r="A7" s="13"/>
      <c r="B7" s="15">
        <v>0</v>
      </c>
      <c r="C7" s="131"/>
      <c r="D7" s="131"/>
      <c r="E7" s="131"/>
      <c r="F7" s="131"/>
      <c r="G7" s="131"/>
      <c r="H7" s="131"/>
      <c r="I7" s="131"/>
    </row>
    <row r="8" spans="1:9" x14ac:dyDescent="0.2">
      <c r="A8" s="26"/>
      <c r="B8" s="15">
        <v>0</v>
      </c>
      <c r="C8" s="131"/>
      <c r="D8" s="131"/>
      <c r="E8" s="131"/>
      <c r="F8" s="131"/>
      <c r="G8" s="131"/>
      <c r="H8" s="131"/>
      <c r="I8" s="131"/>
    </row>
    <row r="9" spans="1:9" x14ac:dyDescent="0.2">
      <c r="A9" s="26"/>
      <c r="B9" s="15">
        <v>0</v>
      </c>
      <c r="C9" s="131"/>
      <c r="D9" s="131"/>
      <c r="E9" s="131"/>
      <c r="F9" s="131"/>
      <c r="G9" s="131"/>
      <c r="H9" s="131"/>
      <c r="I9" s="131"/>
    </row>
    <row r="10" spans="1:9" x14ac:dyDescent="0.2">
      <c r="A10" s="26"/>
      <c r="B10" s="15">
        <v>0</v>
      </c>
      <c r="C10" s="131"/>
      <c r="D10" s="131"/>
      <c r="E10" s="131"/>
      <c r="F10" s="131"/>
      <c r="G10" s="131"/>
      <c r="H10" s="131"/>
      <c r="I10" s="131"/>
    </row>
    <row r="11" spans="1:9" x14ac:dyDescent="0.2">
      <c r="A11" s="26"/>
      <c r="B11" s="15">
        <v>0</v>
      </c>
      <c r="C11" s="131"/>
      <c r="D11" s="131"/>
      <c r="E11" s="131"/>
      <c r="F11" s="131"/>
      <c r="G11" s="131"/>
      <c r="H11" s="131"/>
      <c r="I11" s="131"/>
    </row>
    <row r="12" spans="1:9" x14ac:dyDescent="0.2">
      <c r="A12" s="26"/>
      <c r="B12" s="15">
        <v>0</v>
      </c>
      <c r="C12" s="131"/>
      <c r="D12" s="131"/>
      <c r="E12" s="131"/>
      <c r="F12" s="131"/>
      <c r="G12" s="131"/>
      <c r="H12" s="131"/>
      <c r="I12" s="131"/>
    </row>
    <row r="13" spans="1:9" x14ac:dyDescent="0.2">
      <c r="A13" s="26"/>
      <c r="B13" s="15">
        <v>0</v>
      </c>
      <c r="C13" s="131"/>
      <c r="D13" s="131"/>
      <c r="E13" s="131"/>
      <c r="F13" s="131"/>
      <c r="G13" s="131"/>
      <c r="H13" s="131"/>
      <c r="I13" s="131"/>
    </row>
    <row r="14" spans="1:9" x14ac:dyDescent="0.2">
      <c r="A14" s="26"/>
      <c r="B14" s="15">
        <v>0</v>
      </c>
      <c r="C14" s="131"/>
      <c r="D14" s="131"/>
      <c r="E14" s="131"/>
      <c r="F14" s="131"/>
      <c r="G14" s="131"/>
      <c r="H14" s="131"/>
      <c r="I14" s="131"/>
    </row>
    <row r="15" spans="1:9" x14ac:dyDescent="0.2">
      <c r="A15" s="26"/>
      <c r="B15" s="15">
        <v>0</v>
      </c>
      <c r="C15" s="131"/>
      <c r="D15" s="131"/>
      <c r="E15" s="131"/>
      <c r="F15" s="131"/>
      <c r="G15" s="131"/>
      <c r="H15" s="131"/>
      <c r="I15" s="131"/>
    </row>
    <row r="16" spans="1:9" x14ac:dyDescent="0.2">
      <c r="A16" s="26"/>
      <c r="B16" s="15">
        <v>0</v>
      </c>
      <c r="C16" s="131"/>
      <c r="D16" s="131"/>
      <c r="E16" s="131"/>
      <c r="F16" s="131"/>
      <c r="G16" s="131"/>
      <c r="H16" s="131"/>
      <c r="I16" s="131"/>
    </row>
    <row r="17" spans="1:9" x14ac:dyDescent="0.2">
      <c r="A17" s="26"/>
      <c r="B17" s="15">
        <v>0</v>
      </c>
      <c r="C17" s="131"/>
      <c r="D17" s="131"/>
      <c r="E17" s="131"/>
      <c r="F17" s="131"/>
      <c r="G17" s="131"/>
      <c r="H17" s="131"/>
      <c r="I17" s="131"/>
    </row>
    <row r="18" spans="1:9" ht="13.35" customHeight="1" x14ac:dyDescent="0.2">
      <c r="A18" s="26"/>
      <c r="B18" s="15">
        <v>0</v>
      </c>
      <c r="C18" s="131"/>
      <c r="D18" s="131"/>
      <c r="E18" s="131"/>
      <c r="F18" s="131"/>
      <c r="G18" s="131"/>
      <c r="H18" s="131"/>
      <c r="I18" s="131"/>
    </row>
    <row r="19" spans="1:9" x14ac:dyDescent="0.2">
      <c r="A19" s="26"/>
      <c r="B19" s="15">
        <v>0</v>
      </c>
      <c r="C19" s="131"/>
      <c r="D19" s="131"/>
      <c r="E19" s="131"/>
      <c r="F19" s="131"/>
      <c r="G19" s="131"/>
      <c r="H19" s="131"/>
      <c r="I19" s="131"/>
    </row>
    <row r="20" spans="1:9" x14ac:dyDescent="0.2">
      <c r="A20" s="26"/>
      <c r="B20" s="15">
        <v>0</v>
      </c>
      <c r="C20" s="131"/>
      <c r="D20" s="131"/>
      <c r="E20" s="131"/>
      <c r="F20" s="131"/>
      <c r="G20" s="131"/>
      <c r="H20" s="131"/>
      <c r="I20" s="131"/>
    </row>
    <row r="21" spans="1:9" x14ac:dyDescent="0.2">
      <c r="A21" s="26"/>
      <c r="B21" s="15">
        <v>0</v>
      </c>
      <c r="C21" s="131"/>
      <c r="D21" s="131"/>
      <c r="E21" s="131"/>
      <c r="F21" s="131"/>
      <c r="G21" s="131"/>
      <c r="H21" s="131"/>
      <c r="I21" s="131"/>
    </row>
    <row r="22" spans="1:9" x14ac:dyDescent="0.2">
      <c r="A22" s="26"/>
      <c r="B22" s="15">
        <v>0</v>
      </c>
      <c r="C22" s="131"/>
      <c r="D22" s="131"/>
      <c r="E22" s="131"/>
      <c r="F22" s="131"/>
      <c r="G22" s="131"/>
      <c r="H22" s="131"/>
      <c r="I22" s="131"/>
    </row>
    <row r="23" spans="1:9" x14ac:dyDescent="0.2">
      <c r="A23" s="27"/>
      <c r="B23" s="15">
        <v>0</v>
      </c>
      <c r="C23" s="114"/>
      <c r="D23" s="115"/>
      <c r="E23" s="115"/>
      <c r="F23" s="115"/>
      <c r="G23" s="115"/>
      <c r="H23" s="115"/>
      <c r="I23" s="116"/>
    </row>
    <row r="24" spans="1:9" x14ac:dyDescent="0.2">
      <c r="A24" s="27"/>
      <c r="B24" s="15">
        <v>0</v>
      </c>
      <c r="C24" s="136"/>
      <c r="D24" s="137"/>
      <c r="E24" s="137"/>
      <c r="F24" s="137"/>
      <c r="G24" s="137"/>
      <c r="H24" s="137"/>
      <c r="I24" s="138"/>
    </row>
    <row r="25" spans="1:9" x14ac:dyDescent="0.2">
      <c r="A25" s="27"/>
      <c r="B25" s="15">
        <v>0</v>
      </c>
      <c r="C25" s="136"/>
      <c r="D25" s="137"/>
      <c r="E25" s="137"/>
      <c r="F25" s="137"/>
      <c r="G25" s="137"/>
      <c r="H25" s="137"/>
      <c r="I25" s="138"/>
    </row>
    <row r="26" spans="1:9" x14ac:dyDescent="0.2">
      <c r="A26" s="56"/>
      <c r="B26" s="15">
        <v>0</v>
      </c>
      <c r="C26" s="127"/>
      <c r="D26" s="128"/>
      <c r="E26" s="128"/>
      <c r="F26" s="128"/>
      <c r="G26" s="128"/>
      <c r="H26" s="128"/>
      <c r="I26" s="129"/>
    </row>
    <row r="27" spans="1:9" x14ac:dyDescent="0.2">
      <c r="A27" s="27"/>
      <c r="B27" s="15">
        <v>0</v>
      </c>
      <c r="C27" s="136"/>
      <c r="D27" s="137"/>
      <c r="E27" s="137"/>
      <c r="F27" s="137"/>
      <c r="G27" s="137"/>
      <c r="H27" s="137"/>
      <c r="I27" s="138"/>
    </row>
    <row r="28" spans="1:9" x14ac:dyDescent="0.2">
      <c r="A28" s="27"/>
      <c r="B28" s="15">
        <v>0</v>
      </c>
      <c r="C28" s="39"/>
      <c r="D28" s="40"/>
      <c r="E28" s="40"/>
      <c r="F28" s="40"/>
      <c r="G28" s="40"/>
      <c r="H28" s="40"/>
      <c r="I28" s="41"/>
    </row>
    <row r="29" spans="1:9" x14ac:dyDescent="0.2">
      <c r="A29" s="56"/>
      <c r="B29" s="15">
        <v>0</v>
      </c>
      <c r="C29" s="127"/>
      <c r="D29" s="128"/>
      <c r="E29" s="128"/>
      <c r="F29" s="128"/>
      <c r="G29" s="128"/>
      <c r="H29" s="128"/>
      <c r="I29" s="129"/>
    </row>
    <row r="30" spans="1:9" x14ac:dyDescent="0.2">
      <c r="A30" s="27"/>
      <c r="B30" s="15">
        <v>0</v>
      </c>
      <c r="C30" s="118"/>
      <c r="D30" s="119"/>
      <c r="E30" s="119"/>
      <c r="F30" s="119"/>
      <c r="G30" s="119"/>
      <c r="H30" s="119"/>
      <c r="I30" s="120"/>
    </row>
    <row r="31" spans="1:9" ht="13.5" thickBot="1" x14ac:dyDescent="0.25">
      <c r="A31" s="27"/>
      <c r="B31" s="15">
        <v>0</v>
      </c>
      <c r="C31" s="39"/>
      <c r="D31" s="40"/>
      <c r="E31" s="40"/>
      <c r="F31" s="40"/>
      <c r="G31" s="40"/>
      <c r="H31" s="40"/>
      <c r="I31" s="41"/>
    </row>
    <row r="32" spans="1:9" ht="15" customHeight="1" thickBot="1" x14ac:dyDescent="0.25">
      <c r="A32" s="45" t="s">
        <v>13</v>
      </c>
      <c r="B32" s="22">
        <f>SUM(B5:B31)</f>
        <v>0</v>
      </c>
      <c r="C32" s="134"/>
      <c r="D32" s="134"/>
      <c r="E32" s="134"/>
      <c r="F32" s="134"/>
      <c r="G32" s="134"/>
      <c r="H32" s="134"/>
      <c r="I32" s="135"/>
    </row>
  </sheetData>
  <mergeCells count="24">
    <mergeCell ref="C20:I20"/>
    <mergeCell ref="C27:I27"/>
    <mergeCell ref="C19:I19"/>
    <mergeCell ref="C14:I14"/>
    <mergeCell ref="C18:I18"/>
    <mergeCell ref="C15:I15"/>
    <mergeCell ref="C17:I17"/>
    <mergeCell ref="C16:I16"/>
    <mergeCell ref="C9:I9"/>
    <mergeCell ref="C11:I11"/>
    <mergeCell ref="C12:I12"/>
    <mergeCell ref="C13:I13"/>
    <mergeCell ref="C10:I10"/>
    <mergeCell ref="C32:I32"/>
    <mergeCell ref="C21:I21"/>
    <mergeCell ref="C22:I22"/>
    <mergeCell ref="C24:I24"/>
    <mergeCell ref="C25:I25"/>
    <mergeCell ref="C8:I8"/>
    <mergeCell ref="A1:E1"/>
    <mergeCell ref="C4:I4"/>
    <mergeCell ref="C6:I6"/>
    <mergeCell ref="C5:I5"/>
    <mergeCell ref="C7:I7"/>
  </mergeCells>
  <phoneticPr fontId="4" type="noConversion"/>
  <pageMargins left="0.74803149606299213" right="0.74803149606299213" top="0.31496062992125984" bottom="0.15748031496062992" header="0.31496062992125984" footer="0.19685039370078741"/>
  <pageSetup paperSize="9" firstPageNumber="0" orientation="landscape" horizontalDpi="300" verticalDpi="300" r:id="rId1"/>
  <headerFooter alignWithMargins="0">
    <oddFooter>&amp;LEstavayer-le-Lac, le 26.09.2017/acc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B10" sqref="B10:B36"/>
    </sheetView>
  </sheetViews>
  <sheetFormatPr baseColWidth="10" defaultRowHeight="12.75" x14ac:dyDescent="0.2"/>
  <cols>
    <col min="1" max="1" width="27.140625" customWidth="1"/>
    <col min="2" max="2" width="9.5703125" bestFit="1" customWidth="1"/>
    <col min="3" max="3" width="12.5703125" customWidth="1"/>
    <col min="4" max="4" width="15.7109375" customWidth="1"/>
    <col min="5" max="5" width="14.42578125" customWidth="1"/>
    <col min="6" max="6" width="15.7109375" customWidth="1"/>
    <col min="7" max="7" width="14.28515625" customWidth="1"/>
    <col min="8" max="9" width="15.7109375" customWidth="1"/>
  </cols>
  <sheetData>
    <row r="1" spans="1:9" ht="20.25" x14ac:dyDescent="0.3">
      <c r="A1" s="132" t="s">
        <v>44</v>
      </c>
      <c r="B1" s="132"/>
      <c r="C1" s="132"/>
      <c r="D1" s="132"/>
      <c r="E1" s="132"/>
      <c r="F1" s="132"/>
      <c r="G1" s="132"/>
      <c r="H1" s="132"/>
      <c r="I1" s="132"/>
    </row>
    <row r="2" spans="1:9" ht="7.5" customHeight="1" x14ac:dyDescent="0.2"/>
    <row r="3" spans="1:9" ht="5.25" customHeight="1" x14ac:dyDescent="0.2">
      <c r="H3" s="16"/>
    </row>
    <row r="4" spans="1:9" x14ac:dyDescent="0.2">
      <c r="A4" s="42" t="s">
        <v>16</v>
      </c>
      <c r="B4" s="43">
        <f>D37</f>
        <v>0</v>
      </c>
      <c r="C4" s="17"/>
      <c r="D4" s="17"/>
    </row>
    <row r="5" spans="1:9" x14ac:dyDescent="0.2">
      <c r="C5" s="17"/>
      <c r="D5" s="17"/>
    </row>
    <row r="6" spans="1:9" x14ac:dyDescent="0.2">
      <c r="A6" s="42" t="s">
        <v>17</v>
      </c>
      <c r="B6" s="44">
        <f>F37</f>
        <v>0</v>
      </c>
      <c r="C6" s="17"/>
      <c r="D6" s="17"/>
    </row>
    <row r="7" spans="1:9" ht="7.5" customHeight="1" x14ac:dyDescent="0.2">
      <c r="A7" s="11"/>
      <c r="B7" s="11"/>
      <c r="C7" s="17"/>
      <c r="D7" s="17"/>
    </row>
    <row r="9" spans="1:9" ht="55.5" customHeight="1" x14ac:dyDescent="0.2">
      <c r="A9" s="104"/>
      <c r="B9" s="105" t="s">
        <v>38</v>
      </c>
      <c r="C9" s="106" t="s">
        <v>18</v>
      </c>
      <c r="D9" s="107" t="s">
        <v>35</v>
      </c>
      <c r="E9" s="106" t="s">
        <v>41</v>
      </c>
      <c r="F9" s="108" t="s">
        <v>31</v>
      </c>
      <c r="G9" s="107" t="s">
        <v>19</v>
      </c>
      <c r="H9" s="107" t="s">
        <v>20</v>
      </c>
      <c r="I9" s="107" t="s">
        <v>8</v>
      </c>
    </row>
    <row r="10" spans="1:9" x14ac:dyDescent="0.2">
      <c r="A10" s="49"/>
      <c r="B10" s="61"/>
      <c r="C10" s="62"/>
      <c r="D10" s="63">
        <f>IF(B10=1,IF(Forfaits!B5=0,IF(E10=0,0,C10),0),0)</f>
        <v>0</v>
      </c>
      <c r="E10" s="62"/>
      <c r="F10" s="64">
        <f>IF(B10=1,IF(Forfaits!B5=0,IF(C10=0,0,E10),0),0)</f>
        <v>0</v>
      </c>
      <c r="G10" s="51" t="e">
        <f>IF(Forfaits!B5=0,(D10/$B$4)*100,0)</f>
        <v>#DIV/0!</v>
      </c>
      <c r="H10" s="51" t="e">
        <f>IF(Forfaits!B5=0,(F10/$B$6)*100,0)</f>
        <v>#DIV/0!</v>
      </c>
      <c r="I10" s="51" t="e">
        <f t="shared" ref="I10:I36" si="0">SUM(G10:H10)/2</f>
        <v>#DIV/0!</v>
      </c>
    </row>
    <row r="11" spans="1:9" x14ac:dyDescent="0.2">
      <c r="A11" s="49"/>
      <c r="B11" s="61"/>
      <c r="C11" s="62"/>
      <c r="D11" s="63">
        <f>IF(B11=1,IF(Forfaits!B6=0,IF(E11=0,0,C11),0),0)</f>
        <v>0</v>
      </c>
      <c r="E11" s="62"/>
      <c r="F11" s="64">
        <f>IF(B11=1,IF(Forfaits!B6=0,IF(C11=0,0,E11),0),0)</f>
        <v>0</v>
      </c>
      <c r="G11" s="51" t="e">
        <f>IF(Forfaits!B6=0,(D11/$B$4)*100,0)</f>
        <v>#DIV/0!</v>
      </c>
      <c r="H11" s="51" t="e">
        <f>IF(Forfaits!B6=0,(F11/$B$6)*100,0)</f>
        <v>#DIV/0!</v>
      </c>
      <c r="I11" s="51" t="e">
        <f t="shared" si="0"/>
        <v>#DIV/0!</v>
      </c>
    </row>
    <row r="12" spans="1:9" x14ac:dyDescent="0.2">
      <c r="A12" s="49"/>
      <c r="B12" s="61"/>
      <c r="C12" s="62"/>
      <c r="D12" s="63">
        <f>IF(B12=1,IF(Forfaits!B7=0,IF(E12=0,0,C12),0),0)</f>
        <v>0</v>
      </c>
      <c r="E12" s="62"/>
      <c r="F12" s="64">
        <f>IF(B12=1,IF(Forfaits!B7=0,IF(C12=0,0,E12),0),0)</f>
        <v>0</v>
      </c>
      <c r="G12" s="51" t="e">
        <f>IF(Forfaits!B7=0,(D12/$B$4)*100,0)</f>
        <v>#DIV/0!</v>
      </c>
      <c r="H12" s="51" t="e">
        <f>IF(Forfaits!B7=0,(F12/$B$6)*100,0)</f>
        <v>#DIV/0!</v>
      </c>
      <c r="I12" s="51" t="e">
        <f t="shared" si="0"/>
        <v>#DIV/0!</v>
      </c>
    </row>
    <row r="13" spans="1:9" x14ac:dyDescent="0.2">
      <c r="A13" s="49"/>
      <c r="B13" s="61"/>
      <c r="C13" s="62"/>
      <c r="D13" s="63">
        <f>IF(B13=1,IF(Forfaits!B8=0,IF(E13=0,0,C13),0),0)</f>
        <v>0</v>
      </c>
      <c r="E13" s="62"/>
      <c r="F13" s="64">
        <f>IF(B13=1,IF(Forfaits!B8=0,IF(C13=0,0,E13),0),0)</f>
        <v>0</v>
      </c>
      <c r="G13" s="51" t="e">
        <f>IF(Forfaits!B8=0,(D13/$B$4)*100,0)</f>
        <v>#DIV/0!</v>
      </c>
      <c r="H13" s="51" t="e">
        <f>IF(Forfaits!B8=0,(F13/$B$6)*100,0)</f>
        <v>#DIV/0!</v>
      </c>
      <c r="I13" s="51" t="e">
        <f t="shared" si="0"/>
        <v>#DIV/0!</v>
      </c>
    </row>
    <row r="14" spans="1:9" x14ac:dyDescent="0.2">
      <c r="A14" s="49"/>
      <c r="B14" s="61"/>
      <c r="C14" s="62"/>
      <c r="D14" s="63">
        <f>IF(B14=1,IF(Forfaits!B9=0,IF(E14=0,0,C14),0),0)</f>
        <v>0</v>
      </c>
      <c r="E14" s="62"/>
      <c r="F14" s="64">
        <f>IF(B14=1,IF(Forfaits!B9=0,IF(C14=0,0,E14),0),0)</f>
        <v>0</v>
      </c>
      <c r="G14" s="51" t="e">
        <f>IF(Forfaits!B9=0,(D14/$B$4)*100,0)</f>
        <v>#DIV/0!</v>
      </c>
      <c r="H14" s="51" t="e">
        <f>IF(Forfaits!B9=0,(F14/$B$6)*100,0)</f>
        <v>#DIV/0!</v>
      </c>
      <c r="I14" s="51" t="e">
        <f t="shared" si="0"/>
        <v>#DIV/0!</v>
      </c>
    </row>
    <row r="15" spans="1:9" x14ac:dyDescent="0.2">
      <c r="A15" s="49"/>
      <c r="B15" s="61"/>
      <c r="C15" s="62"/>
      <c r="D15" s="63">
        <f>IF(B15=1,IF(Forfaits!B10=0,IF(E15=0,0,C15),0),0)</f>
        <v>0</v>
      </c>
      <c r="E15" s="62"/>
      <c r="F15" s="64">
        <f>IF(B15=1,IF(Forfaits!B10=0,IF(C15=0,0,E15),0),0)</f>
        <v>0</v>
      </c>
      <c r="G15" s="51" t="e">
        <f>IF(Forfaits!B10=0,(D15/$B$4)*100,0)</f>
        <v>#DIV/0!</v>
      </c>
      <c r="H15" s="51" t="e">
        <f>IF(Forfaits!B10=0,(F15/$B$6)*100,0)</f>
        <v>#DIV/0!</v>
      </c>
      <c r="I15" s="51" t="e">
        <f t="shared" si="0"/>
        <v>#DIV/0!</v>
      </c>
    </row>
    <row r="16" spans="1:9" x14ac:dyDescent="0.2">
      <c r="A16" s="49"/>
      <c r="B16" s="61"/>
      <c r="C16" s="62"/>
      <c r="D16" s="63">
        <f>IF(B16=1,IF(Forfaits!B11=0,IF(E16=0,0,C16),0),0)</f>
        <v>0</v>
      </c>
      <c r="E16" s="62"/>
      <c r="F16" s="64">
        <f>IF(B16=1,IF(Forfaits!B11=0,IF(C16=0,0,E16),0),0)</f>
        <v>0</v>
      </c>
      <c r="G16" s="51" t="e">
        <f>IF(Forfaits!B11=0,(D16/$B$4)*100,0)</f>
        <v>#DIV/0!</v>
      </c>
      <c r="H16" s="51" t="e">
        <f>IF(Forfaits!B11=0,(F16/$B$6)*100,0)</f>
        <v>#DIV/0!</v>
      </c>
      <c r="I16" s="51" t="e">
        <f t="shared" si="0"/>
        <v>#DIV/0!</v>
      </c>
    </row>
    <row r="17" spans="1:9" x14ac:dyDescent="0.2">
      <c r="A17" s="49"/>
      <c r="B17" s="61"/>
      <c r="C17" s="62"/>
      <c r="D17" s="63">
        <f>IF(B17=1,IF(Forfaits!B12=0,IF(E17=0,0,C17),0),0)</f>
        <v>0</v>
      </c>
      <c r="E17" s="62"/>
      <c r="F17" s="64">
        <f>IF(B17=1,IF(Forfaits!B12=0,IF(C17=0,0,E17),0),0)</f>
        <v>0</v>
      </c>
      <c r="G17" s="51" t="e">
        <f>IF(Forfaits!B12=0,(D17/$B$4)*100,0)</f>
        <v>#DIV/0!</v>
      </c>
      <c r="H17" s="51" t="e">
        <f>IF(Forfaits!B12=0,(F17/$B$6)*100,0)</f>
        <v>#DIV/0!</v>
      </c>
      <c r="I17" s="51" t="e">
        <f t="shared" si="0"/>
        <v>#DIV/0!</v>
      </c>
    </row>
    <row r="18" spans="1:9" x14ac:dyDescent="0.2">
      <c r="A18" s="49"/>
      <c r="B18" s="61"/>
      <c r="C18" s="62"/>
      <c r="D18" s="63">
        <f>IF(B18=1,IF(Forfaits!B13=0,IF(E18=0,0,C18),0),0)</f>
        <v>0</v>
      </c>
      <c r="E18" s="62"/>
      <c r="F18" s="64">
        <f>IF(B18=1,IF(Forfaits!B13=0,IF(C18=0,0,E18),0),0)</f>
        <v>0</v>
      </c>
      <c r="G18" s="51" t="e">
        <f>IF(Forfaits!B13=0,(D18/$B$4)*100,0)</f>
        <v>#DIV/0!</v>
      </c>
      <c r="H18" s="51" t="e">
        <f>IF(Forfaits!B13=0,(F18/$B$6)*100,0)</f>
        <v>#DIV/0!</v>
      </c>
      <c r="I18" s="51" t="e">
        <f t="shared" si="0"/>
        <v>#DIV/0!</v>
      </c>
    </row>
    <row r="19" spans="1:9" x14ac:dyDescent="0.2">
      <c r="A19" s="49"/>
      <c r="B19" s="61"/>
      <c r="C19" s="62"/>
      <c r="D19" s="63">
        <f>IF(B19=1,IF(Forfaits!B14=0,IF(E19=0,0,C19),0),0)</f>
        <v>0</v>
      </c>
      <c r="E19" s="62"/>
      <c r="F19" s="64">
        <f>IF(B19=1,IF(Forfaits!B14=0,IF(C19=0,0,E19),0),0)</f>
        <v>0</v>
      </c>
      <c r="G19" s="51" t="e">
        <f>IF(Forfaits!B14=0,(D19/$B$4)*100,0)</f>
        <v>#DIV/0!</v>
      </c>
      <c r="H19" s="51" t="e">
        <f>IF(Forfaits!B14=0,(F19/$B$6)*100,0)</f>
        <v>#DIV/0!</v>
      </c>
      <c r="I19" s="51" t="e">
        <f t="shared" si="0"/>
        <v>#DIV/0!</v>
      </c>
    </row>
    <row r="20" spans="1:9" x14ac:dyDescent="0.2">
      <c r="A20" s="49"/>
      <c r="B20" s="61"/>
      <c r="C20" s="62"/>
      <c r="D20" s="63">
        <f>IF(B20=1,IF(Forfaits!B15=0,IF(E20=0,0,C20),0),0)</f>
        <v>0</v>
      </c>
      <c r="E20" s="62"/>
      <c r="F20" s="64">
        <f>IF(B20=1,IF(Forfaits!B15=0,IF(C20=0,0,E20),0),0)</f>
        <v>0</v>
      </c>
      <c r="G20" s="51" t="e">
        <f>IF(Forfaits!B15=0,(D20/$B$4)*100,0)</f>
        <v>#DIV/0!</v>
      </c>
      <c r="H20" s="51" t="e">
        <f>IF(Forfaits!B15=0,(F20/$B$6)*100,0)</f>
        <v>#DIV/0!</v>
      </c>
      <c r="I20" s="51" t="e">
        <f t="shared" si="0"/>
        <v>#DIV/0!</v>
      </c>
    </row>
    <row r="21" spans="1:9" x14ac:dyDescent="0.2">
      <c r="A21" s="49"/>
      <c r="B21" s="61"/>
      <c r="C21" s="62"/>
      <c r="D21" s="63">
        <f>IF(B21=1,IF(Forfaits!B16=0,IF(E21=0,0,C21),0),0)</f>
        <v>0</v>
      </c>
      <c r="E21" s="62"/>
      <c r="F21" s="64">
        <f>IF(B21=1,IF(Forfaits!B16=0,IF(C21=0,0,E21),0),0)</f>
        <v>0</v>
      </c>
      <c r="G21" s="51" t="e">
        <f>IF(Forfaits!B16=0,(D21/$B$4)*100,0)</f>
        <v>#DIV/0!</v>
      </c>
      <c r="H21" s="51" t="e">
        <f>IF(Forfaits!B16=0,(F21/$B$6)*100,0)</f>
        <v>#DIV/0!</v>
      </c>
      <c r="I21" s="51" t="e">
        <f t="shared" si="0"/>
        <v>#DIV/0!</v>
      </c>
    </row>
    <row r="22" spans="1:9" x14ac:dyDescent="0.2">
      <c r="A22" s="49"/>
      <c r="B22" s="61"/>
      <c r="C22" s="62"/>
      <c r="D22" s="63">
        <f>IF(B22=1,IF(Forfaits!B17=0,IF(E22=0,0,C22),0),0)</f>
        <v>0</v>
      </c>
      <c r="E22" s="62"/>
      <c r="F22" s="64">
        <f>IF(B22=1,IF(Forfaits!B17=0,IF(C22=0,0,E22),0),0)</f>
        <v>0</v>
      </c>
      <c r="G22" s="51" t="e">
        <f>IF(Forfaits!B17=0,(D22/$B$4)*100,0)</f>
        <v>#DIV/0!</v>
      </c>
      <c r="H22" s="51" t="e">
        <f>IF(Forfaits!B17=0,(F22/$B$6)*100,0)</f>
        <v>#DIV/0!</v>
      </c>
      <c r="I22" s="51" t="e">
        <f t="shared" si="0"/>
        <v>#DIV/0!</v>
      </c>
    </row>
    <row r="23" spans="1:9" x14ac:dyDescent="0.2">
      <c r="A23" s="49"/>
      <c r="B23" s="61"/>
      <c r="C23" s="62"/>
      <c r="D23" s="63">
        <f>IF(B23=1,IF(Forfaits!B18=0,IF(E23=0,0,C23),0),0)</f>
        <v>0</v>
      </c>
      <c r="E23" s="62"/>
      <c r="F23" s="64">
        <f>IF(B23=1,IF(Forfaits!B18=0,IF(C23=0,0,E23),0),0)</f>
        <v>0</v>
      </c>
      <c r="G23" s="51" t="e">
        <f>IF(Forfaits!B18=0,(D23/$B$4)*100,0)</f>
        <v>#DIV/0!</v>
      </c>
      <c r="H23" s="51" t="e">
        <f>IF(Forfaits!B18=0,(F23/$B$6)*100,0)</f>
        <v>#DIV/0!</v>
      </c>
      <c r="I23" s="51" t="e">
        <f t="shared" si="0"/>
        <v>#DIV/0!</v>
      </c>
    </row>
    <row r="24" spans="1:9" x14ac:dyDescent="0.2">
      <c r="A24" s="49"/>
      <c r="B24" s="61"/>
      <c r="C24" s="62"/>
      <c r="D24" s="63">
        <f>IF(B24=1,IF(Forfaits!B19=0,IF(E24=0,0,C24),0),0)</f>
        <v>0</v>
      </c>
      <c r="E24" s="62"/>
      <c r="F24" s="64">
        <f>IF(B24=1,IF(Forfaits!B19=0,IF(C24=0,0,E24),0),0)</f>
        <v>0</v>
      </c>
      <c r="G24" s="51" t="e">
        <f>IF(Forfaits!B19=0,(D24/$B$4)*100,0)</f>
        <v>#DIV/0!</v>
      </c>
      <c r="H24" s="51" t="e">
        <f>IF(Forfaits!B19=0,(F24/$B$6)*100,0)</f>
        <v>#DIV/0!</v>
      </c>
      <c r="I24" s="51" t="e">
        <f t="shared" si="0"/>
        <v>#DIV/0!</v>
      </c>
    </row>
    <row r="25" spans="1:9" x14ac:dyDescent="0.2">
      <c r="A25" s="49"/>
      <c r="B25" s="61"/>
      <c r="C25" s="62"/>
      <c r="D25" s="63">
        <f>IF(B25=1,IF(Forfaits!B20=0,IF(E25=0,0,C25),0),0)</f>
        <v>0</v>
      </c>
      <c r="E25" s="62"/>
      <c r="F25" s="64">
        <f>IF(B25=1,IF(Forfaits!B20=0,IF(C25=0,0,E25),0),0)</f>
        <v>0</v>
      </c>
      <c r="G25" s="51" t="e">
        <f>IF(Forfaits!B20=0,(D25/$B$4)*100,0)</f>
        <v>#DIV/0!</v>
      </c>
      <c r="H25" s="51" t="e">
        <f>IF(Forfaits!B20=0,(F25/$B$6)*100,0)</f>
        <v>#DIV/0!</v>
      </c>
      <c r="I25" s="51" t="e">
        <f t="shared" si="0"/>
        <v>#DIV/0!</v>
      </c>
    </row>
    <row r="26" spans="1:9" x14ac:dyDescent="0.2">
      <c r="A26" s="49"/>
      <c r="B26" s="61"/>
      <c r="C26" s="62"/>
      <c r="D26" s="63">
        <f>IF(B26=1,IF(Forfaits!B21=0,IF(E26=0,0,C26),0),0)</f>
        <v>0</v>
      </c>
      <c r="E26" s="62"/>
      <c r="F26" s="64">
        <f>IF(B26=1,IF(Forfaits!B21=0,IF(C26=0,0,E26),0),0)</f>
        <v>0</v>
      </c>
      <c r="G26" s="51" t="e">
        <f>IF(Forfaits!B21=0,(D26/$B$4)*100,0)</f>
        <v>#DIV/0!</v>
      </c>
      <c r="H26" s="51" t="e">
        <f>IF(Forfaits!B21=0,(F26/$B$6)*100,0)</f>
        <v>#DIV/0!</v>
      </c>
      <c r="I26" s="51" t="e">
        <f t="shared" si="0"/>
        <v>#DIV/0!</v>
      </c>
    </row>
    <row r="27" spans="1:9" x14ac:dyDescent="0.2">
      <c r="A27" s="49"/>
      <c r="B27" s="61"/>
      <c r="C27" s="62"/>
      <c r="D27" s="63">
        <f>IF(B27=1,IF(Forfaits!B22=0,IF(E27=0,0,C27),0),0)</f>
        <v>0</v>
      </c>
      <c r="E27" s="62"/>
      <c r="F27" s="64">
        <f>IF(B27=1,IF(Forfaits!B22=0,IF(C27=0,0,E27),0),0)</f>
        <v>0</v>
      </c>
      <c r="G27" s="51" t="e">
        <f>IF(Forfaits!B22=0,(D27/$B$4)*100,0)</f>
        <v>#DIV/0!</v>
      </c>
      <c r="H27" s="51" t="e">
        <f>IF(Forfaits!B22=0,(F27/$B$6)*100,0)</f>
        <v>#DIV/0!</v>
      </c>
      <c r="I27" s="51" t="e">
        <f t="shared" si="0"/>
        <v>#DIV/0!</v>
      </c>
    </row>
    <row r="28" spans="1:9" x14ac:dyDescent="0.2">
      <c r="A28" s="56"/>
      <c r="B28" s="61"/>
      <c r="C28" s="62"/>
      <c r="D28" s="63">
        <f>IF(B28=1,IF(Forfaits!B23=0,IF(E28=0,0,C28),0),0)</f>
        <v>0</v>
      </c>
      <c r="E28" s="62"/>
      <c r="F28" s="64">
        <f>IF(B28=1,IF(Forfaits!B23=0,IF(C28=0,0,E28),0),0)</f>
        <v>0</v>
      </c>
      <c r="G28" s="51" t="e">
        <f>IF(Forfaits!B23=0,(D28/$B$4)*100,0)</f>
        <v>#DIV/0!</v>
      </c>
      <c r="H28" s="51" t="e">
        <f>IF(Forfaits!B23=0,(F28/$B$6)*100,0)</f>
        <v>#DIV/0!</v>
      </c>
      <c r="I28" s="51" t="e">
        <f t="shared" si="0"/>
        <v>#DIV/0!</v>
      </c>
    </row>
    <row r="29" spans="1:9" x14ac:dyDescent="0.2">
      <c r="A29" s="56"/>
      <c r="B29" s="61"/>
      <c r="C29" s="62"/>
      <c r="D29" s="63">
        <f>IF(B29=1,IF(Forfaits!B24=0,IF(E29=0,0,C29),0),0)</f>
        <v>0</v>
      </c>
      <c r="E29" s="62"/>
      <c r="F29" s="64">
        <f>IF(B29=1,IF(Forfaits!B24=0,IF(C29=0,0,E29),0),0)</f>
        <v>0</v>
      </c>
      <c r="G29" s="51" t="e">
        <f>IF(Forfaits!B24=0,(D29/$B$4)*100,0)</f>
        <v>#DIV/0!</v>
      </c>
      <c r="H29" s="51" t="e">
        <f>IF(Forfaits!B24=0,(F29/$B$6)*100,0)</f>
        <v>#DIV/0!</v>
      </c>
      <c r="I29" s="51" t="e">
        <f t="shared" si="0"/>
        <v>#DIV/0!</v>
      </c>
    </row>
    <row r="30" spans="1:9" x14ac:dyDescent="0.2">
      <c r="A30" s="56"/>
      <c r="B30" s="61"/>
      <c r="C30" s="62"/>
      <c r="D30" s="63">
        <f>IF(B30=1,IF(Forfaits!B25=0,IF(E30=0,0,C30),0),0)</f>
        <v>0</v>
      </c>
      <c r="E30" s="62"/>
      <c r="F30" s="64">
        <f>IF(B30=1,IF(Forfaits!B25=0,IF(C30=0,0,E30),0),0)</f>
        <v>0</v>
      </c>
      <c r="G30" s="51" t="e">
        <f>IF(Forfaits!B25=0,(D30/$B$4)*100,0)</f>
        <v>#DIV/0!</v>
      </c>
      <c r="H30" s="51" t="e">
        <f>IF(Forfaits!B25=0,(F30/$B$6)*100,0)</f>
        <v>#DIV/0!</v>
      </c>
      <c r="I30" s="51" t="e">
        <f t="shared" si="0"/>
        <v>#DIV/0!</v>
      </c>
    </row>
    <row r="31" spans="1:9" x14ac:dyDescent="0.2">
      <c r="A31" s="56"/>
      <c r="B31" s="61"/>
      <c r="C31" s="65"/>
      <c r="D31" s="63">
        <f>IF(B31=1,IF(Forfaits!B26=0,IF(E31=0,0,C31),0),0)</f>
        <v>0</v>
      </c>
      <c r="E31" s="65"/>
      <c r="F31" s="64">
        <f>IF(B31=1,IF(Forfaits!B26=0,IF(C31=0,0,E31),0),0)</f>
        <v>0</v>
      </c>
      <c r="G31" s="51" t="e">
        <f>IF(Forfaits!B26=0,(D31/$B$4)*100,0)</f>
        <v>#DIV/0!</v>
      </c>
      <c r="H31" s="51" t="e">
        <f>IF(Forfaits!B26=0,(F31/$B$6)*100,0)</f>
        <v>#DIV/0!</v>
      </c>
      <c r="I31" s="51" t="e">
        <f t="shared" si="0"/>
        <v>#DIV/0!</v>
      </c>
    </row>
    <row r="32" spans="1:9" x14ac:dyDescent="0.2">
      <c r="A32" s="56"/>
      <c r="B32" s="61"/>
      <c r="C32" s="65"/>
      <c r="D32" s="63">
        <f>IF(B32=1,IF(Forfaits!B27=0,IF(E32=0,0,C32),0),0)</f>
        <v>0</v>
      </c>
      <c r="E32" s="65"/>
      <c r="F32" s="64">
        <f>IF(B32=1,IF(Forfaits!B27=0,IF(C32=0,0,E32),0),0)</f>
        <v>0</v>
      </c>
      <c r="G32" s="51" t="e">
        <f>IF(Forfaits!B27=0,(D32/$B$4)*100,0)</f>
        <v>#DIV/0!</v>
      </c>
      <c r="H32" s="51" t="e">
        <f>IF(Forfaits!B27=0,(F32/$B$6)*100,0)</f>
        <v>#DIV/0!</v>
      </c>
      <c r="I32" s="51" t="e">
        <f t="shared" si="0"/>
        <v>#DIV/0!</v>
      </c>
    </row>
    <row r="33" spans="1:9" x14ac:dyDescent="0.2">
      <c r="A33" s="56"/>
      <c r="B33" s="61"/>
      <c r="C33" s="65"/>
      <c r="D33" s="63">
        <f>IF(B33=1,IF(Forfaits!B28=0,IF(E33=0,0,C33),0),0)</f>
        <v>0</v>
      </c>
      <c r="E33" s="65"/>
      <c r="F33" s="64">
        <f>IF(B33=1,IF(Forfaits!B28=0,IF(C33=0,0,E33),0),0)</f>
        <v>0</v>
      </c>
      <c r="G33" s="51" t="e">
        <f>IF(Forfaits!B28=0,(D33/$B$4)*100,0)</f>
        <v>#DIV/0!</v>
      </c>
      <c r="H33" s="51" t="e">
        <f>IF(Forfaits!B28=0,(F33/$B$6)*100,0)</f>
        <v>#DIV/0!</v>
      </c>
      <c r="I33" s="51" t="e">
        <f t="shared" si="0"/>
        <v>#DIV/0!</v>
      </c>
    </row>
    <row r="34" spans="1:9" x14ac:dyDescent="0.2">
      <c r="A34" s="56"/>
      <c r="B34" s="61"/>
      <c r="C34" s="65"/>
      <c r="D34" s="63">
        <f>IF(B34=1,IF(Forfaits!B29=0,IF(E34=0,0,C34),0),0)</f>
        <v>0</v>
      </c>
      <c r="E34" s="65"/>
      <c r="F34" s="64">
        <f>IF(B34=1,IF(Forfaits!B29=0,IF(C34=0,0,E34),0),0)</f>
        <v>0</v>
      </c>
      <c r="G34" s="51" t="e">
        <f>IF(Forfaits!B29=0,(D34/$B$4)*100,0)</f>
        <v>#DIV/0!</v>
      </c>
      <c r="H34" s="51" t="e">
        <f>IF(Forfaits!B29=0,(F34/$B$6)*100,0)</f>
        <v>#DIV/0!</v>
      </c>
      <c r="I34" s="51" t="e">
        <f t="shared" si="0"/>
        <v>#DIV/0!</v>
      </c>
    </row>
    <row r="35" spans="1:9" x14ac:dyDescent="0.2">
      <c r="A35" s="56"/>
      <c r="B35" s="61"/>
      <c r="C35" s="65"/>
      <c r="D35" s="63">
        <f>IF(B35=1,IF(Forfaits!B30=0,IF(E35=0,0,C35),0),0)</f>
        <v>0</v>
      </c>
      <c r="E35" s="65"/>
      <c r="F35" s="64">
        <f>IF(B35=1,IF(Forfaits!B30=0,IF(C35=0,0,E35),0),0)</f>
        <v>0</v>
      </c>
      <c r="G35" s="51" t="e">
        <f>IF(Forfaits!B30=0,(D35/$B$4)*100,0)</f>
        <v>#DIV/0!</v>
      </c>
      <c r="H35" s="51" t="e">
        <f>IF(Forfaits!B30=0,(F35/$B$6)*100,0)</f>
        <v>#DIV/0!</v>
      </c>
      <c r="I35" s="51" t="e">
        <f t="shared" si="0"/>
        <v>#DIV/0!</v>
      </c>
    </row>
    <row r="36" spans="1:9" ht="13.5" thickBot="1" x14ac:dyDescent="0.25">
      <c r="A36" s="56"/>
      <c r="B36" s="61"/>
      <c r="C36" s="65"/>
      <c r="D36" s="63">
        <f>IF(B36=1,IF(Forfaits!B31=0,IF(E36=0,0,C36),0),0)</f>
        <v>0</v>
      </c>
      <c r="E36" s="65"/>
      <c r="F36" s="64">
        <f>IF(B36=1,IF(Forfaits!B31=0,IF(C36=0,0,E36),0),0)</f>
        <v>0</v>
      </c>
      <c r="G36" s="51" t="e">
        <f>IF(Forfaits!B31=0,(D36/$B$4)*100,0)</f>
        <v>#DIV/0!</v>
      </c>
      <c r="H36" s="51" t="e">
        <f>IF(Forfaits!B31=0,(F36/$B$6)*100,0)</f>
        <v>#DIV/0!</v>
      </c>
      <c r="I36" s="51" t="e">
        <f t="shared" si="0"/>
        <v>#DIV/0!</v>
      </c>
    </row>
    <row r="37" spans="1:9" ht="15" customHeight="1" thickBot="1" x14ac:dyDescent="0.25">
      <c r="A37" s="66" t="s">
        <v>13</v>
      </c>
      <c r="B37" s="67">
        <f t="shared" ref="B37:I37" si="1">SUM(B10:B36)</f>
        <v>0</v>
      </c>
      <c r="C37" s="68">
        <f t="shared" si="1"/>
        <v>0</v>
      </c>
      <c r="D37" s="69">
        <f t="shared" si="1"/>
        <v>0</v>
      </c>
      <c r="E37" s="68">
        <f t="shared" si="1"/>
        <v>0</v>
      </c>
      <c r="F37" s="70">
        <f t="shared" si="1"/>
        <v>0</v>
      </c>
      <c r="G37" s="57" t="e">
        <f t="shared" si="1"/>
        <v>#DIV/0!</v>
      </c>
      <c r="H37" s="57" t="e">
        <f t="shared" si="1"/>
        <v>#DIV/0!</v>
      </c>
      <c r="I37" s="71" t="e">
        <f t="shared" si="1"/>
        <v>#DIV/0!</v>
      </c>
    </row>
    <row r="38" spans="1:9" x14ac:dyDescent="0.2">
      <c r="A38" s="48"/>
      <c r="B38" s="48"/>
      <c r="C38" s="48"/>
      <c r="D38" s="48"/>
      <c r="E38" s="48"/>
      <c r="F38" s="48"/>
      <c r="G38" s="48"/>
      <c r="H38" s="48"/>
      <c r="I38" s="48"/>
    </row>
    <row r="39" spans="1:9" x14ac:dyDescent="0.2">
      <c r="A39" s="117"/>
      <c r="B39" s="48"/>
      <c r="C39" s="48"/>
      <c r="D39" s="48"/>
      <c r="E39" s="48"/>
      <c r="F39" s="48"/>
      <c r="G39" s="48"/>
      <c r="H39" s="48"/>
      <c r="I39" s="48"/>
    </row>
  </sheetData>
  <mergeCells count="1">
    <mergeCell ref="A1:I1"/>
  </mergeCells>
  <phoneticPr fontId="4" type="noConversion"/>
  <pageMargins left="0.47244094488188981" right="0.35433070866141736" top="0.31496062992125984" bottom="0.15748031496062992" header="0.31496062992125984" footer="0.19685039370078741"/>
  <pageSetup paperSize="9" firstPageNumber="0" orientation="landscape" horizontalDpi="300" verticalDpi="300" r:id="rId1"/>
  <headerFooter alignWithMargins="0">
    <oddFooter>&amp;LEstavayer-le-Lac, le 26.09.2017/acc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C41" sqref="C41"/>
    </sheetView>
  </sheetViews>
  <sheetFormatPr baseColWidth="10" defaultRowHeight="12.75" x14ac:dyDescent="0.2"/>
  <cols>
    <col min="1" max="1" width="30.7109375" customWidth="1"/>
    <col min="2" max="7" width="15.7109375" customWidth="1"/>
  </cols>
  <sheetData>
    <row r="1" spans="1:7" ht="20.25" x14ac:dyDescent="0.3">
      <c r="A1" s="132" t="s">
        <v>45</v>
      </c>
      <c r="B1" s="132"/>
      <c r="C1" s="132"/>
      <c r="D1" s="132"/>
      <c r="E1" s="132"/>
      <c r="F1" s="132"/>
      <c r="G1" s="132"/>
    </row>
    <row r="2" spans="1:7" ht="11.25" customHeight="1" x14ac:dyDescent="0.3">
      <c r="A2" s="14"/>
      <c r="B2" s="14"/>
      <c r="C2" s="14"/>
      <c r="D2" s="14"/>
      <c r="E2" s="14"/>
      <c r="F2" s="14"/>
      <c r="G2" s="14"/>
    </row>
    <row r="3" spans="1:7" ht="6.75" customHeight="1" x14ac:dyDescent="0.2"/>
    <row r="4" spans="1:7" x14ac:dyDescent="0.2">
      <c r="A4" s="25" t="s">
        <v>36</v>
      </c>
      <c r="B4" s="18" t="e">
        <f>MEDIAN(E10:E36)</f>
        <v>#NUM!</v>
      </c>
      <c r="C4" s="29"/>
    </row>
    <row r="5" spans="1:7" ht="7.5" customHeight="1" x14ac:dyDescent="0.2"/>
    <row r="6" spans="1:7" x14ac:dyDescent="0.2">
      <c r="A6" s="9" t="s">
        <v>21</v>
      </c>
      <c r="B6" s="19">
        <f>F37</f>
        <v>0</v>
      </c>
      <c r="C6" s="28"/>
    </row>
    <row r="7" spans="1:7" ht="8.25" customHeight="1" x14ac:dyDescent="0.2"/>
    <row r="9" spans="1:7" ht="54" customHeight="1" x14ac:dyDescent="0.2">
      <c r="A9" s="46"/>
      <c r="B9" s="100" t="s">
        <v>40</v>
      </c>
      <c r="C9" s="101" t="s">
        <v>22</v>
      </c>
      <c r="D9" s="101" t="s">
        <v>33</v>
      </c>
      <c r="E9" s="102" t="s">
        <v>37</v>
      </c>
      <c r="F9" s="103" t="s">
        <v>23</v>
      </c>
      <c r="G9" s="103" t="s">
        <v>32</v>
      </c>
    </row>
    <row r="10" spans="1:7" x14ac:dyDescent="0.2">
      <c r="A10" s="49"/>
      <c r="B10" s="72"/>
      <c r="C10" s="73"/>
      <c r="D10" s="74"/>
      <c r="E10" s="75" t="str">
        <f>IF(B10=1,IF(Forfaits!B5=0,D10," ")," ")</f>
        <v xml:space="preserve"> </v>
      </c>
      <c r="F10" s="52">
        <f>IF(B10=1,IF(Forfaits!B5=0,D10/$B$4,0),0)</f>
        <v>0</v>
      </c>
      <c r="G10" s="76" t="e">
        <f t="shared" ref="G10:G36" si="0">(F10/$B$6)*100</f>
        <v>#DIV/0!</v>
      </c>
    </row>
    <row r="11" spans="1:7" x14ac:dyDescent="0.2">
      <c r="A11" s="49"/>
      <c r="B11" s="72"/>
      <c r="C11" s="73"/>
      <c r="D11" s="74"/>
      <c r="E11" s="75" t="str">
        <f>IF(B11=1,IF(Forfaits!B6=0,D11," ")," ")</f>
        <v xml:space="preserve"> </v>
      </c>
      <c r="F11" s="52">
        <f>IF(B11=1,IF(Forfaits!B6=0,D11/$B$4,0),0)</f>
        <v>0</v>
      </c>
      <c r="G11" s="76" t="e">
        <f t="shared" si="0"/>
        <v>#DIV/0!</v>
      </c>
    </row>
    <row r="12" spans="1:7" x14ac:dyDescent="0.2">
      <c r="A12" s="49"/>
      <c r="B12" s="72"/>
      <c r="C12" s="73"/>
      <c r="D12" s="74"/>
      <c r="E12" s="75" t="str">
        <f>IF(B12=1,IF(Forfaits!B7=0,D12," ")," ")</f>
        <v xml:space="preserve"> </v>
      </c>
      <c r="F12" s="52">
        <f>IF(B12=1,IF(Forfaits!B7=0,D12/$B$4,0),0)</f>
        <v>0</v>
      </c>
      <c r="G12" s="76" t="e">
        <f t="shared" si="0"/>
        <v>#DIV/0!</v>
      </c>
    </row>
    <row r="13" spans="1:7" x14ac:dyDescent="0.2">
      <c r="A13" s="49"/>
      <c r="B13" s="72"/>
      <c r="C13" s="73"/>
      <c r="D13" s="74"/>
      <c r="E13" s="75" t="str">
        <f>IF(B13=1,IF(Forfaits!B8=0,D13," ")," ")</f>
        <v xml:space="preserve"> </v>
      </c>
      <c r="F13" s="52">
        <f>IF(B13=1,IF(Forfaits!B8=0,D13/$B$4,0),0)</f>
        <v>0</v>
      </c>
      <c r="G13" s="76" t="e">
        <f t="shared" si="0"/>
        <v>#DIV/0!</v>
      </c>
    </row>
    <row r="14" spans="1:7" x14ac:dyDescent="0.2">
      <c r="A14" s="49"/>
      <c r="B14" s="72"/>
      <c r="C14" s="73"/>
      <c r="D14" s="74"/>
      <c r="E14" s="75" t="str">
        <f>IF(B14=1,IF(Forfaits!B9=0,D14," ")," ")</f>
        <v xml:space="preserve"> </v>
      </c>
      <c r="F14" s="52">
        <f>IF(B14=1,IF(Forfaits!B9=0,D14/$B$4,0),0)</f>
        <v>0</v>
      </c>
      <c r="G14" s="76" t="e">
        <f t="shared" si="0"/>
        <v>#DIV/0!</v>
      </c>
    </row>
    <row r="15" spans="1:7" x14ac:dyDescent="0.2">
      <c r="A15" s="49"/>
      <c r="B15" s="72"/>
      <c r="C15" s="73"/>
      <c r="D15" s="74"/>
      <c r="E15" s="75" t="str">
        <f>IF(B15=1,IF(Forfaits!B10=0,D15," ")," ")</f>
        <v xml:space="preserve"> </v>
      </c>
      <c r="F15" s="52">
        <f>IF(B15=1,IF(Forfaits!B10=0,D15/$B$4,0),0)</f>
        <v>0</v>
      </c>
      <c r="G15" s="76" t="e">
        <f t="shared" si="0"/>
        <v>#DIV/0!</v>
      </c>
    </row>
    <row r="16" spans="1:7" x14ac:dyDescent="0.2">
      <c r="A16" s="49"/>
      <c r="B16" s="72"/>
      <c r="C16" s="73"/>
      <c r="D16" s="74"/>
      <c r="E16" s="75" t="str">
        <f>IF(B16=1,IF(Forfaits!B11=0,D16," ")," ")</f>
        <v xml:space="preserve"> </v>
      </c>
      <c r="F16" s="52">
        <f>IF(B16=1,IF(Forfaits!B11=0,D16/$B$4,0),0)</f>
        <v>0</v>
      </c>
      <c r="G16" s="76" t="e">
        <f t="shared" si="0"/>
        <v>#DIV/0!</v>
      </c>
    </row>
    <row r="17" spans="1:7" x14ac:dyDescent="0.2">
      <c r="A17" s="49"/>
      <c r="B17" s="72"/>
      <c r="C17" s="73"/>
      <c r="D17" s="74"/>
      <c r="E17" s="75" t="str">
        <f>IF(B17=1,IF(Forfaits!B12=0,D17," ")," ")</f>
        <v xml:space="preserve"> </v>
      </c>
      <c r="F17" s="52">
        <f>IF(B17=1,IF(Forfaits!B12=0,D17/$B$4,0),0)</f>
        <v>0</v>
      </c>
      <c r="G17" s="76" t="e">
        <f t="shared" si="0"/>
        <v>#DIV/0!</v>
      </c>
    </row>
    <row r="18" spans="1:7" x14ac:dyDescent="0.2">
      <c r="A18" s="49"/>
      <c r="B18" s="72"/>
      <c r="C18" s="73"/>
      <c r="D18" s="74"/>
      <c r="E18" s="75" t="str">
        <f>IF(B18=1,IF(Forfaits!B13=0,D18," ")," ")</f>
        <v xml:space="preserve"> </v>
      </c>
      <c r="F18" s="52">
        <f>IF(B18=1,IF(Forfaits!B13=0,D18/$B$4,0),0)</f>
        <v>0</v>
      </c>
      <c r="G18" s="76" t="e">
        <f t="shared" si="0"/>
        <v>#DIV/0!</v>
      </c>
    </row>
    <row r="19" spans="1:7" x14ac:dyDescent="0.2">
      <c r="A19" s="49"/>
      <c r="B19" s="72"/>
      <c r="C19" s="73"/>
      <c r="D19" s="74"/>
      <c r="E19" s="75" t="str">
        <f>IF(B19=1,IF(Forfaits!B14=0,D19," ")," ")</f>
        <v xml:space="preserve"> </v>
      </c>
      <c r="F19" s="52">
        <f>IF(B19=1,IF(Forfaits!B14=0,D19/$B$4,0),0)</f>
        <v>0</v>
      </c>
      <c r="G19" s="76" t="e">
        <f t="shared" si="0"/>
        <v>#DIV/0!</v>
      </c>
    </row>
    <row r="20" spans="1:7" x14ac:dyDescent="0.2">
      <c r="A20" s="49"/>
      <c r="B20" s="72"/>
      <c r="C20" s="73"/>
      <c r="D20" s="74"/>
      <c r="E20" s="75" t="str">
        <f>IF(B20=1,IF(Forfaits!B15=0,D20," ")," ")</f>
        <v xml:space="preserve"> </v>
      </c>
      <c r="F20" s="52">
        <f>IF(B20=1,IF(Forfaits!B15=0,D20/$B$4,0),0)</f>
        <v>0</v>
      </c>
      <c r="G20" s="76" t="e">
        <f t="shared" si="0"/>
        <v>#DIV/0!</v>
      </c>
    </row>
    <row r="21" spans="1:7" x14ac:dyDescent="0.2">
      <c r="A21" s="49"/>
      <c r="B21" s="72"/>
      <c r="C21" s="73"/>
      <c r="D21" s="74"/>
      <c r="E21" s="75" t="str">
        <f>IF(B21=1,IF(Forfaits!B16=0,D21," ")," ")</f>
        <v xml:space="preserve"> </v>
      </c>
      <c r="F21" s="52">
        <f>IF(B21=1,IF(Forfaits!B16=0,D21/$B$4,0),0)</f>
        <v>0</v>
      </c>
      <c r="G21" s="76" t="e">
        <f t="shared" si="0"/>
        <v>#DIV/0!</v>
      </c>
    </row>
    <row r="22" spans="1:7" x14ac:dyDescent="0.2">
      <c r="A22" s="49"/>
      <c r="B22" s="72"/>
      <c r="C22" s="73"/>
      <c r="D22" s="74"/>
      <c r="E22" s="75" t="str">
        <f>IF(B22=1,IF(Forfaits!B17=0,D22," ")," ")</f>
        <v xml:space="preserve"> </v>
      </c>
      <c r="F22" s="52">
        <f>IF(B22=1,IF(Forfaits!B17=0,D22/$B$4,0),0)</f>
        <v>0</v>
      </c>
      <c r="G22" s="76" t="e">
        <f t="shared" si="0"/>
        <v>#DIV/0!</v>
      </c>
    </row>
    <row r="23" spans="1:7" x14ac:dyDescent="0.2">
      <c r="A23" s="49"/>
      <c r="B23" s="72"/>
      <c r="C23" s="73"/>
      <c r="D23" s="74"/>
      <c r="E23" s="75" t="str">
        <f>IF(B23=1,IF(Forfaits!B18=0,D23," ")," ")</f>
        <v xml:space="preserve"> </v>
      </c>
      <c r="F23" s="52">
        <f>IF(B23=1,IF(Forfaits!B18=0,D23/$B$4,0),0)</f>
        <v>0</v>
      </c>
      <c r="G23" s="76" t="e">
        <f t="shared" si="0"/>
        <v>#DIV/0!</v>
      </c>
    </row>
    <row r="24" spans="1:7" x14ac:dyDescent="0.2">
      <c r="A24" s="49"/>
      <c r="B24" s="72"/>
      <c r="C24" s="73"/>
      <c r="D24" s="74"/>
      <c r="E24" s="75" t="str">
        <f>IF(B24=1,IF(Forfaits!B19=0,D24," ")," ")</f>
        <v xml:space="preserve"> </v>
      </c>
      <c r="F24" s="52">
        <f>IF(B24=1,IF(Forfaits!B19=0,D24/$B$4,0),0)</f>
        <v>0</v>
      </c>
      <c r="G24" s="76" t="e">
        <f t="shared" si="0"/>
        <v>#DIV/0!</v>
      </c>
    </row>
    <row r="25" spans="1:7" x14ac:dyDescent="0.2">
      <c r="A25" s="49"/>
      <c r="B25" s="72"/>
      <c r="C25" s="73"/>
      <c r="D25" s="74"/>
      <c r="E25" s="75" t="str">
        <f>IF(B25=1,IF(Forfaits!B20=0,D25," ")," ")</f>
        <v xml:space="preserve"> </v>
      </c>
      <c r="F25" s="52">
        <f>IF(B25=1,IF(Forfaits!B20=0,D25/$B$4,0),0)</f>
        <v>0</v>
      </c>
      <c r="G25" s="76" t="e">
        <f t="shared" si="0"/>
        <v>#DIV/0!</v>
      </c>
    </row>
    <row r="26" spans="1:7" x14ac:dyDescent="0.2">
      <c r="A26" s="49"/>
      <c r="B26" s="72"/>
      <c r="C26" s="73"/>
      <c r="D26" s="74"/>
      <c r="E26" s="75" t="str">
        <f>IF(B26=1,IF(Forfaits!B21=0,D26," ")," ")</f>
        <v xml:space="preserve"> </v>
      </c>
      <c r="F26" s="52">
        <f>IF(B26=1,IF(Forfaits!B21=0,D26/$B$4,0),0)</f>
        <v>0</v>
      </c>
      <c r="G26" s="76" t="e">
        <f t="shared" si="0"/>
        <v>#DIV/0!</v>
      </c>
    </row>
    <row r="27" spans="1:7" x14ac:dyDescent="0.2">
      <c r="A27" s="49"/>
      <c r="B27" s="72"/>
      <c r="C27" s="73"/>
      <c r="D27" s="74"/>
      <c r="E27" s="75" t="str">
        <f>IF(B27=1,IF(Forfaits!B22=0,D27," ")," ")</f>
        <v xml:space="preserve"> </v>
      </c>
      <c r="F27" s="52">
        <f>IF(B27=1,IF(Forfaits!B22=0,D27/$B$4,0),0)</f>
        <v>0</v>
      </c>
      <c r="G27" s="76" t="e">
        <f t="shared" si="0"/>
        <v>#DIV/0!</v>
      </c>
    </row>
    <row r="28" spans="1:7" x14ac:dyDescent="0.2">
      <c r="A28" s="56"/>
      <c r="B28" s="77"/>
      <c r="C28" s="73"/>
      <c r="D28" s="74"/>
      <c r="E28" s="75" t="str">
        <f>IF(B28=1,IF(Forfaits!B23=0,D28," ")," ")</f>
        <v xml:space="preserve"> </v>
      </c>
      <c r="F28" s="52">
        <f>IF(B28=1,IF(Forfaits!B23=0,D28/$B$4,0),0)</f>
        <v>0</v>
      </c>
      <c r="G28" s="76" t="e">
        <f t="shared" si="0"/>
        <v>#DIV/0!</v>
      </c>
    </row>
    <row r="29" spans="1:7" ht="12.75" customHeight="1" x14ac:dyDescent="0.2">
      <c r="A29" s="56"/>
      <c r="B29" s="77"/>
      <c r="C29" s="73"/>
      <c r="D29" s="74"/>
      <c r="E29" s="75" t="str">
        <f>IF(B29=1,IF(Forfaits!B24=0,D29," ")," ")</f>
        <v xml:space="preserve"> </v>
      </c>
      <c r="F29" s="52">
        <f>IF(B29=1,IF(Forfaits!B24=0,D29/$B$4,0),0)</f>
        <v>0</v>
      </c>
      <c r="G29" s="76" t="e">
        <f t="shared" si="0"/>
        <v>#DIV/0!</v>
      </c>
    </row>
    <row r="30" spans="1:7" x14ac:dyDescent="0.2">
      <c r="A30" s="56"/>
      <c r="B30" s="77"/>
      <c r="C30" s="73"/>
      <c r="D30" s="74"/>
      <c r="E30" s="75" t="str">
        <f>IF(B30=1,IF(Forfaits!B25=0,D30," ")," ")</f>
        <v xml:space="preserve"> </v>
      </c>
      <c r="F30" s="52">
        <f>IF(B30=1,IF(Forfaits!B25=0,D30/$B$4,0),0)</f>
        <v>0</v>
      </c>
      <c r="G30" s="76" t="e">
        <f t="shared" si="0"/>
        <v>#DIV/0!</v>
      </c>
    </row>
    <row r="31" spans="1:7" x14ac:dyDescent="0.2">
      <c r="A31" s="56"/>
      <c r="B31" s="77"/>
      <c r="C31" s="78"/>
      <c r="D31" s="79"/>
      <c r="E31" s="75" t="str">
        <f>IF(B31=1,IF(Forfaits!B26=0,D31," ")," ")</f>
        <v xml:space="preserve"> </v>
      </c>
      <c r="F31" s="52">
        <f>IF(B31=1,IF(Forfaits!B26=0,D31/$B$4,0),0)</f>
        <v>0</v>
      </c>
      <c r="G31" s="76" t="e">
        <f t="shared" si="0"/>
        <v>#DIV/0!</v>
      </c>
    </row>
    <row r="32" spans="1:7" x14ac:dyDescent="0.2">
      <c r="A32" s="56"/>
      <c r="B32" s="77"/>
      <c r="C32" s="78"/>
      <c r="D32" s="79"/>
      <c r="E32" s="75" t="str">
        <f>IF(B32=1,IF(Forfaits!B27=0,D32," ")," ")</f>
        <v xml:space="preserve"> </v>
      </c>
      <c r="F32" s="52">
        <f>IF(B32=1,IF(Forfaits!B27=0,D32/$B$4,0),0)</f>
        <v>0</v>
      </c>
      <c r="G32" s="76" t="e">
        <f t="shared" si="0"/>
        <v>#DIV/0!</v>
      </c>
    </row>
    <row r="33" spans="1:7" x14ac:dyDescent="0.2">
      <c r="A33" s="56"/>
      <c r="B33" s="77"/>
      <c r="C33" s="78"/>
      <c r="D33" s="79"/>
      <c r="E33" s="75" t="str">
        <f>IF(B33=1,IF(Forfaits!B28=0,D33," ")," ")</f>
        <v xml:space="preserve"> </v>
      </c>
      <c r="F33" s="52">
        <f>IF(B33=1,IF(Forfaits!B28=0,D33/$B$4,0),0)</f>
        <v>0</v>
      </c>
      <c r="G33" s="76" t="e">
        <f t="shared" si="0"/>
        <v>#DIV/0!</v>
      </c>
    </row>
    <row r="34" spans="1:7" x14ac:dyDescent="0.2">
      <c r="A34" s="56"/>
      <c r="B34" s="77"/>
      <c r="C34" s="78"/>
      <c r="D34" s="79"/>
      <c r="E34" s="75" t="str">
        <f>IF(B34=1,IF(Forfaits!B29=0,D34," ")," ")</f>
        <v xml:space="preserve"> </v>
      </c>
      <c r="F34" s="52">
        <f>IF(B34=1,IF(Forfaits!B29=0,D34/$B$4,0),0)</f>
        <v>0</v>
      </c>
      <c r="G34" s="76" t="e">
        <f t="shared" si="0"/>
        <v>#DIV/0!</v>
      </c>
    </row>
    <row r="35" spans="1:7" x14ac:dyDescent="0.2">
      <c r="A35" s="56"/>
      <c r="B35" s="77"/>
      <c r="C35" s="78"/>
      <c r="D35" s="79"/>
      <c r="E35" s="75" t="str">
        <f>IF(B35=1,IF(Forfaits!B30=0,D35," ")," ")</f>
        <v xml:space="preserve"> </v>
      </c>
      <c r="F35" s="52">
        <f>IF(B35=1,IF(Forfaits!B30=0,D35/$B$4,0),0)</f>
        <v>0</v>
      </c>
      <c r="G35" s="76" t="e">
        <f t="shared" si="0"/>
        <v>#DIV/0!</v>
      </c>
    </row>
    <row r="36" spans="1:7" ht="13.5" thickBot="1" x14ac:dyDescent="0.25">
      <c r="A36" s="56"/>
      <c r="B36" s="77"/>
      <c r="C36" s="78"/>
      <c r="D36" s="79"/>
      <c r="E36" s="75" t="str">
        <f>IF(B36=1,IF(Forfaits!B31=0,D36," ")," ")</f>
        <v xml:space="preserve"> </v>
      </c>
      <c r="F36" s="52">
        <f>IF(B36=1,IF(Forfaits!B31=0,D36/$B$4,0),0)</f>
        <v>0</v>
      </c>
      <c r="G36" s="76" t="e">
        <f t="shared" si="0"/>
        <v>#DIV/0!</v>
      </c>
    </row>
    <row r="37" spans="1:7" ht="15" customHeight="1" thickBot="1" x14ac:dyDescent="0.25">
      <c r="A37" s="66" t="s">
        <v>13</v>
      </c>
      <c r="B37" s="80">
        <f t="shared" ref="B37:G37" si="1">SUM(B10:B36)</f>
        <v>0</v>
      </c>
      <c r="C37" s="81">
        <f t="shared" si="1"/>
        <v>0</v>
      </c>
      <c r="D37" s="82">
        <f t="shared" si="1"/>
        <v>0</v>
      </c>
      <c r="E37" s="83">
        <f t="shared" si="1"/>
        <v>0</v>
      </c>
      <c r="F37" s="58">
        <f t="shared" si="1"/>
        <v>0</v>
      </c>
      <c r="G37" s="84" t="e">
        <f t="shared" si="1"/>
        <v>#DIV/0!</v>
      </c>
    </row>
    <row r="38" spans="1:7" x14ac:dyDescent="0.2">
      <c r="A38" s="48"/>
      <c r="B38" s="48"/>
      <c r="C38" s="48"/>
      <c r="D38" s="48"/>
      <c r="E38" s="48"/>
      <c r="F38" s="48"/>
      <c r="G38" s="48"/>
    </row>
    <row r="39" spans="1:7" x14ac:dyDescent="0.2">
      <c r="A39" s="117"/>
      <c r="B39" s="48"/>
      <c r="C39" s="48"/>
      <c r="D39" s="48"/>
      <c r="E39" s="48"/>
      <c r="F39" s="48"/>
      <c r="G39" s="48"/>
    </row>
    <row r="40" spans="1:7" x14ac:dyDescent="0.2">
      <c r="A40" s="48"/>
      <c r="B40" s="48"/>
      <c r="C40" s="48"/>
      <c r="D40" s="48"/>
      <c r="E40" s="48"/>
      <c r="F40" s="48"/>
      <c r="G40" s="48"/>
    </row>
  </sheetData>
  <mergeCells count="1">
    <mergeCell ref="A1:G1"/>
  </mergeCells>
  <phoneticPr fontId="4" type="noConversion"/>
  <pageMargins left="0.74803149606299213" right="0.74803149606299213" top="0.31496062992125984" bottom="0.15748031496062992" header="0.31496062992125984" footer="0.19685039370078741"/>
  <pageSetup paperSize="9" firstPageNumber="0" orientation="landscape" horizontalDpi="300" verticalDpi="300" r:id="rId1"/>
  <headerFooter alignWithMargins="0">
    <oddFooter>&amp;LEstavayer-le-Lac, le 26.09.2017/acc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2" sqref="A2"/>
    </sheetView>
  </sheetViews>
  <sheetFormatPr baseColWidth="10" defaultRowHeight="12.75" x14ac:dyDescent="0.2"/>
  <cols>
    <col min="1" max="1" width="27.28515625" customWidth="1"/>
    <col min="2" max="2" width="14.85546875" customWidth="1"/>
    <col min="3" max="3" width="14.28515625" customWidth="1"/>
    <col min="4" max="8" width="15.7109375" customWidth="1"/>
  </cols>
  <sheetData>
    <row r="1" spans="1:8" ht="20.25" x14ac:dyDescent="0.3">
      <c r="A1" s="132" t="s">
        <v>46</v>
      </c>
      <c r="B1" s="132"/>
      <c r="C1" s="132"/>
      <c r="D1" s="132"/>
      <c r="E1" s="132"/>
      <c r="F1" s="132"/>
      <c r="G1" s="132"/>
      <c r="H1" s="132"/>
    </row>
    <row r="2" spans="1:8" ht="6" customHeight="1" x14ac:dyDescent="0.2"/>
    <row r="3" spans="1:8" ht="4.5" customHeight="1" x14ac:dyDescent="0.2"/>
    <row r="4" spans="1:8" x14ac:dyDescent="0.2">
      <c r="A4" s="24" t="s">
        <v>34</v>
      </c>
      <c r="B4" s="20">
        <f>Global!B5*Global!B9/100</f>
        <v>0</v>
      </c>
      <c r="C4" s="17"/>
    </row>
    <row r="5" spans="1:8" ht="6" customHeight="1" x14ac:dyDescent="0.2"/>
    <row r="6" spans="1:8" x14ac:dyDescent="0.2">
      <c r="A6" s="10" t="s">
        <v>24</v>
      </c>
      <c r="B6" s="21">
        <f>G38</f>
        <v>0</v>
      </c>
      <c r="C6" s="28"/>
      <c r="E6" s="16"/>
      <c r="F6" s="16"/>
      <c r="G6" s="16"/>
    </row>
    <row r="7" spans="1:8" ht="8.25" customHeight="1" x14ac:dyDescent="0.2">
      <c r="A7" s="34"/>
      <c r="B7" s="35"/>
      <c r="C7" s="28"/>
      <c r="E7" s="16"/>
      <c r="F7" s="16"/>
      <c r="G7" s="16"/>
    </row>
    <row r="8" spans="1:8" x14ac:dyDescent="0.2">
      <c r="A8" s="36" t="s">
        <v>39</v>
      </c>
      <c r="B8" s="37">
        <v>0.33333333333333331</v>
      </c>
    </row>
    <row r="9" spans="1:8" x14ac:dyDescent="0.2">
      <c r="B9" s="38"/>
    </row>
    <row r="10" spans="1:8" ht="44.25" customHeight="1" x14ac:dyDescent="0.2">
      <c r="A10" s="46"/>
      <c r="B10" s="96" t="s">
        <v>40</v>
      </c>
      <c r="C10" s="97" t="s">
        <v>25</v>
      </c>
      <c r="D10" s="97" t="s">
        <v>26</v>
      </c>
      <c r="E10" s="98" t="s">
        <v>27</v>
      </c>
      <c r="F10" s="99" t="s">
        <v>28</v>
      </c>
      <c r="G10" s="98" t="s">
        <v>29</v>
      </c>
      <c r="H10" s="98" t="s">
        <v>30</v>
      </c>
    </row>
    <row r="11" spans="1:8" x14ac:dyDescent="0.2">
      <c r="A11" s="49"/>
      <c r="B11" s="85"/>
      <c r="C11" s="86"/>
      <c r="D11" s="86"/>
      <c r="E11" s="87">
        <f>IF(B11=1,IF(Forfaits!B5=0,SUM(C11:D11),0),0)</f>
        <v>0</v>
      </c>
      <c r="F11" s="88" t="e">
        <f t="shared" ref="F11:F37" si="0">IF(E11&gt;$B$8*$B$4,100,E11/$B$4*100)</f>
        <v>#DIV/0!</v>
      </c>
      <c r="G11" s="89">
        <f>IF(B11=1,IF(Forfaits!B5=0,100-F11,0),0)</f>
        <v>0</v>
      </c>
      <c r="H11" s="89" t="e">
        <f t="shared" ref="H11:H37" si="1">(G11/$B$6)*100</f>
        <v>#DIV/0!</v>
      </c>
    </row>
    <row r="12" spans="1:8" x14ac:dyDescent="0.2">
      <c r="A12" s="49"/>
      <c r="B12" s="85"/>
      <c r="C12" s="86"/>
      <c r="D12" s="86"/>
      <c r="E12" s="87">
        <f>IF(B12=1,IF(Forfaits!B6=0,SUM(C12:D12),0),0)</f>
        <v>0</v>
      </c>
      <c r="F12" s="88" t="e">
        <f t="shared" si="0"/>
        <v>#DIV/0!</v>
      </c>
      <c r="G12" s="89">
        <f>IF(B12=1,IF(Forfaits!B6=0,100-F12,0),0)</f>
        <v>0</v>
      </c>
      <c r="H12" s="89" t="e">
        <f t="shared" si="1"/>
        <v>#DIV/0!</v>
      </c>
    </row>
    <row r="13" spans="1:8" x14ac:dyDescent="0.2">
      <c r="A13" s="49"/>
      <c r="B13" s="85"/>
      <c r="C13" s="86"/>
      <c r="D13" s="86"/>
      <c r="E13" s="87">
        <f>IF(B13=1,IF(Forfaits!B7=0,SUM(C13:D13),0),0)</f>
        <v>0</v>
      </c>
      <c r="F13" s="88" t="e">
        <f t="shared" si="0"/>
        <v>#DIV/0!</v>
      </c>
      <c r="G13" s="89">
        <f>IF(B13=1,IF(Forfaits!B7=0,100-F13,0),0)</f>
        <v>0</v>
      </c>
      <c r="H13" s="89" t="e">
        <f t="shared" si="1"/>
        <v>#DIV/0!</v>
      </c>
    </row>
    <row r="14" spans="1:8" x14ac:dyDescent="0.2">
      <c r="A14" s="49"/>
      <c r="B14" s="85"/>
      <c r="C14" s="86"/>
      <c r="D14" s="86"/>
      <c r="E14" s="87">
        <f>IF(B14=1,IF(Forfaits!B8=0,SUM(C14:D14),0),0)</f>
        <v>0</v>
      </c>
      <c r="F14" s="88" t="e">
        <f t="shared" si="0"/>
        <v>#DIV/0!</v>
      </c>
      <c r="G14" s="89">
        <f>IF(B14=1,IF(Forfaits!B8=0,100-F14,0),0)</f>
        <v>0</v>
      </c>
      <c r="H14" s="89" t="e">
        <f t="shared" si="1"/>
        <v>#DIV/0!</v>
      </c>
    </row>
    <row r="15" spans="1:8" x14ac:dyDescent="0.2">
      <c r="A15" s="49"/>
      <c r="B15" s="85"/>
      <c r="C15" s="86"/>
      <c r="D15" s="86"/>
      <c r="E15" s="87">
        <f>IF(B15=1,IF(Forfaits!B9=0,SUM(C15:D15),0),0)</f>
        <v>0</v>
      </c>
      <c r="F15" s="88" t="e">
        <f t="shared" si="0"/>
        <v>#DIV/0!</v>
      </c>
      <c r="G15" s="89">
        <f>IF(B15=1,IF(Forfaits!B9=0,100-F15,0),0)</f>
        <v>0</v>
      </c>
      <c r="H15" s="89" t="e">
        <f t="shared" si="1"/>
        <v>#DIV/0!</v>
      </c>
    </row>
    <row r="16" spans="1:8" x14ac:dyDescent="0.2">
      <c r="A16" s="49"/>
      <c r="B16" s="85"/>
      <c r="C16" s="86"/>
      <c r="D16" s="86"/>
      <c r="E16" s="87">
        <f>IF(B16=1,IF(Forfaits!B10=0,SUM(C16:D16),0),0)</f>
        <v>0</v>
      </c>
      <c r="F16" s="88" t="e">
        <f t="shared" si="0"/>
        <v>#DIV/0!</v>
      </c>
      <c r="G16" s="89">
        <f>IF(B16=1,IF(Forfaits!B10=0,100-F16,0),0)</f>
        <v>0</v>
      </c>
      <c r="H16" s="89" t="e">
        <f t="shared" si="1"/>
        <v>#DIV/0!</v>
      </c>
    </row>
    <row r="17" spans="1:8" x14ac:dyDescent="0.2">
      <c r="A17" s="49"/>
      <c r="B17" s="85"/>
      <c r="C17" s="86"/>
      <c r="D17" s="86"/>
      <c r="E17" s="87">
        <f>IF(B17=1,IF(Forfaits!B11=0,SUM(C17:D17),0),0)</f>
        <v>0</v>
      </c>
      <c r="F17" s="88" t="e">
        <f t="shared" si="0"/>
        <v>#DIV/0!</v>
      </c>
      <c r="G17" s="89">
        <f>IF(B17=1,IF(Forfaits!B11=0,100-F17,0),0)</f>
        <v>0</v>
      </c>
      <c r="H17" s="89" t="e">
        <f t="shared" si="1"/>
        <v>#DIV/0!</v>
      </c>
    </row>
    <row r="18" spans="1:8" x14ac:dyDescent="0.2">
      <c r="A18" s="49"/>
      <c r="B18" s="85"/>
      <c r="C18" s="86"/>
      <c r="D18" s="86"/>
      <c r="E18" s="87">
        <f>IF(B18=1,IF(Forfaits!B12=0,SUM(C18:D18),0),0)</f>
        <v>0</v>
      </c>
      <c r="F18" s="88" t="e">
        <f t="shared" si="0"/>
        <v>#DIV/0!</v>
      </c>
      <c r="G18" s="89">
        <f>IF(B18=1,IF(Forfaits!B12=0,100-F18,0),0)</f>
        <v>0</v>
      </c>
      <c r="H18" s="89" t="e">
        <f t="shared" si="1"/>
        <v>#DIV/0!</v>
      </c>
    </row>
    <row r="19" spans="1:8" x14ac:dyDescent="0.2">
      <c r="A19" s="49"/>
      <c r="B19" s="85"/>
      <c r="C19" s="86"/>
      <c r="D19" s="86"/>
      <c r="E19" s="87">
        <f>IF(B19=1,IF(Forfaits!B13=0,SUM(C19:D19),0),0)</f>
        <v>0</v>
      </c>
      <c r="F19" s="88" t="e">
        <f t="shared" si="0"/>
        <v>#DIV/0!</v>
      </c>
      <c r="G19" s="89">
        <f>IF(B19=1,IF(Forfaits!B13=0,100-F19,0),0)</f>
        <v>0</v>
      </c>
      <c r="H19" s="89" t="e">
        <f t="shared" si="1"/>
        <v>#DIV/0!</v>
      </c>
    </row>
    <row r="20" spans="1:8" x14ac:dyDescent="0.2">
      <c r="A20" s="49"/>
      <c r="B20" s="85"/>
      <c r="C20" s="86"/>
      <c r="D20" s="86"/>
      <c r="E20" s="87">
        <f>IF(B20=1,IF(Forfaits!B14=0,SUM(C20:D20),0),0)</f>
        <v>0</v>
      </c>
      <c r="F20" s="88" t="e">
        <f t="shared" si="0"/>
        <v>#DIV/0!</v>
      </c>
      <c r="G20" s="89">
        <f>IF(B20=1,IF(Forfaits!B14=0,100-F20,0),0)</f>
        <v>0</v>
      </c>
      <c r="H20" s="89" t="e">
        <f t="shared" si="1"/>
        <v>#DIV/0!</v>
      </c>
    </row>
    <row r="21" spans="1:8" x14ac:dyDescent="0.2">
      <c r="A21" s="49"/>
      <c r="B21" s="85"/>
      <c r="C21" s="86"/>
      <c r="D21" s="86"/>
      <c r="E21" s="87">
        <f>IF(B21=1,IF(Forfaits!B15=0,SUM(C21:D21),0),0)</f>
        <v>0</v>
      </c>
      <c r="F21" s="88" t="e">
        <f t="shared" si="0"/>
        <v>#DIV/0!</v>
      </c>
      <c r="G21" s="89">
        <f>IF(B21=1,IF(Forfaits!B15=0,100-F21,0),0)</f>
        <v>0</v>
      </c>
      <c r="H21" s="89" t="e">
        <f t="shared" si="1"/>
        <v>#DIV/0!</v>
      </c>
    </row>
    <row r="22" spans="1:8" x14ac:dyDescent="0.2">
      <c r="A22" s="49"/>
      <c r="B22" s="85"/>
      <c r="C22" s="86"/>
      <c r="D22" s="86"/>
      <c r="E22" s="87">
        <f>IF(B22=1,IF(Forfaits!B16=0,SUM(C22:D22),0),0)</f>
        <v>0</v>
      </c>
      <c r="F22" s="88" t="e">
        <f t="shared" si="0"/>
        <v>#DIV/0!</v>
      </c>
      <c r="G22" s="89">
        <f>IF(B22=1,IF(Forfaits!B16=0,100-F22,0),0)</f>
        <v>0</v>
      </c>
      <c r="H22" s="89" t="e">
        <f t="shared" si="1"/>
        <v>#DIV/0!</v>
      </c>
    </row>
    <row r="23" spans="1:8" x14ac:dyDescent="0.2">
      <c r="A23" s="49"/>
      <c r="B23" s="85"/>
      <c r="C23" s="86"/>
      <c r="D23" s="86"/>
      <c r="E23" s="87">
        <f>IF(B23=1,IF(Forfaits!B17=0,SUM(C23:D23),0),0)</f>
        <v>0</v>
      </c>
      <c r="F23" s="88" t="e">
        <f t="shared" si="0"/>
        <v>#DIV/0!</v>
      </c>
      <c r="G23" s="89">
        <f>IF(B23=1,IF(Forfaits!B17=0,100-F23,0),0)</f>
        <v>0</v>
      </c>
      <c r="H23" s="89" t="e">
        <f t="shared" si="1"/>
        <v>#DIV/0!</v>
      </c>
    </row>
    <row r="24" spans="1:8" x14ac:dyDescent="0.2">
      <c r="A24" s="49"/>
      <c r="B24" s="85"/>
      <c r="C24" s="86"/>
      <c r="D24" s="86"/>
      <c r="E24" s="87">
        <f>IF(B24=1,IF(Forfaits!B18=0,SUM(C24:D24),0),0)</f>
        <v>0</v>
      </c>
      <c r="F24" s="88" t="e">
        <f t="shared" si="0"/>
        <v>#DIV/0!</v>
      </c>
      <c r="G24" s="89">
        <f>IF(B24=1,IF(Forfaits!B18=0,100-F24,0),0)</f>
        <v>0</v>
      </c>
      <c r="H24" s="89" t="e">
        <f t="shared" si="1"/>
        <v>#DIV/0!</v>
      </c>
    </row>
    <row r="25" spans="1:8" x14ac:dyDescent="0.2">
      <c r="A25" s="49"/>
      <c r="B25" s="85"/>
      <c r="C25" s="86"/>
      <c r="D25" s="86"/>
      <c r="E25" s="87">
        <f>IF(B25=1,IF(Forfaits!B19=0,SUM(C25:D25),0),0)</f>
        <v>0</v>
      </c>
      <c r="F25" s="88" t="e">
        <f t="shared" si="0"/>
        <v>#DIV/0!</v>
      </c>
      <c r="G25" s="89">
        <f>IF(B25=1,IF(Forfaits!B19=0,100-F25,0),0)</f>
        <v>0</v>
      </c>
      <c r="H25" s="89" t="e">
        <f t="shared" si="1"/>
        <v>#DIV/0!</v>
      </c>
    </row>
    <row r="26" spans="1:8" x14ac:dyDescent="0.2">
      <c r="A26" s="49"/>
      <c r="B26" s="85"/>
      <c r="C26" s="86"/>
      <c r="D26" s="86"/>
      <c r="E26" s="87">
        <f>IF(B26=1,IF(Forfaits!B20=0,SUM(C26:D26),0),0)</f>
        <v>0</v>
      </c>
      <c r="F26" s="88" t="e">
        <f t="shared" si="0"/>
        <v>#DIV/0!</v>
      </c>
      <c r="G26" s="89">
        <f>IF(B26=1,IF(Forfaits!B20=0,100-F26,0),0)</f>
        <v>0</v>
      </c>
      <c r="H26" s="89" t="e">
        <f t="shared" si="1"/>
        <v>#DIV/0!</v>
      </c>
    </row>
    <row r="27" spans="1:8" x14ac:dyDescent="0.2">
      <c r="A27" s="49"/>
      <c r="B27" s="85"/>
      <c r="C27" s="86"/>
      <c r="D27" s="86"/>
      <c r="E27" s="87">
        <f>IF(B27=1,IF(Forfaits!B21=0,SUM(C27:D27),0),0)</f>
        <v>0</v>
      </c>
      <c r="F27" s="88" t="e">
        <f t="shared" si="0"/>
        <v>#DIV/0!</v>
      </c>
      <c r="G27" s="89">
        <f>IF(B27=1,IF(Forfaits!B21=0,100-F27,0),0)</f>
        <v>0</v>
      </c>
      <c r="H27" s="89" t="e">
        <f t="shared" si="1"/>
        <v>#DIV/0!</v>
      </c>
    </row>
    <row r="28" spans="1:8" x14ac:dyDescent="0.2">
      <c r="A28" s="49"/>
      <c r="B28" s="85"/>
      <c r="C28" s="86"/>
      <c r="D28" s="86"/>
      <c r="E28" s="87">
        <f>IF(B28=1,IF(Forfaits!B22=0,SUM(C28:D28),0),0)</f>
        <v>0</v>
      </c>
      <c r="F28" s="88" t="e">
        <f t="shared" si="0"/>
        <v>#DIV/0!</v>
      </c>
      <c r="G28" s="89">
        <f>IF(B28=1,IF(Forfaits!B22=0,100-F28,0),0)</f>
        <v>0</v>
      </c>
      <c r="H28" s="89" t="e">
        <f t="shared" si="1"/>
        <v>#DIV/0!</v>
      </c>
    </row>
    <row r="29" spans="1:8" x14ac:dyDescent="0.2">
      <c r="A29" s="56"/>
      <c r="B29" s="90"/>
      <c r="C29" s="86"/>
      <c r="D29" s="86"/>
      <c r="E29" s="87">
        <f>IF(B29=1,IF(Forfaits!B23=0,SUM(C29:D29),0),0)</f>
        <v>0</v>
      </c>
      <c r="F29" s="88" t="e">
        <f t="shared" si="0"/>
        <v>#DIV/0!</v>
      </c>
      <c r="G29" s="89">
        <f>IF(B29=1,IF(Forfaits!B23=0,100-F29,0),0)</f>
        <v>0</v>
      </c>
      <c r="H29" s="89" t="e">
        <f t="shared" si="1"/>
        <v>#DIV/0!</v>
      </c>
    </row>
    <row r="30" spans="1:8" x14ac:dyDescent="0.2">
      <c r="A30" s="56"/>
      <c r="B30" s="90"/>
      <c r="C30" s="86"/>
      <c r="D30" s="86"/>
      <c r="E30" s="87">
        <f>IF(B30=1,IF(Forfaits!B24=0,SUM(C30:D30),0),0)</f>
        <v>0</v>
      </c>
      <c r="F30" s="88" t="e">
        <f t="shared" si="0"/>
        <v>#DIV/0!</v>
      </c>
      <c r="G30" s="89">
        <f>IF(B30=1,IF(Forfaits!B24=0,100-F30,0),0)</f>
        <v>0</v>
      </c>
      <c r="H30" s="89" t="e">
        <f t="shared" si="1"/>
        <v>#DIV/0!</v>
      </c>
    </row>
    <row r="31" spans="1:8" x14ac:dyDescent="0.2">
      <c r="A31" s="56"/>
      <c r="B31" s="90"/>
      <c r="C31" s="86"/>
      <c r="D31" s="86"/>
      <c r="E31" s="87">
        <f>IF(B31=1,IF(Forfaits!B25=0,SUM(C31:D31),0),0)</f>
        <v>0</v>
      </c>
      <c r="F31" s="88" t="e">
        <f t="shared" si="0"/>
        <v>#DIV/0!</v>
      </c>
      <c r="G31" s="89">
        <f>IF(B31=1,IF(Forfaits!B25=0,100-F31,0),0)</f>
        <v>0</v>
      </c>
      <c r="H31" s="89" t="e">
        <f t="shared" si="1"/>
        <v>#DIV/0!</v>
      </c>
    </row>
    <row r="32" spans="1:8" x14ac:dyDescent="0.2">
      <c r="A32" s="56"/>
      <c r="B32" s="90"/>
      <c r="C32" s="86"/>
      <c r="D32" s="86"/>
      <c r="E32" s="87">
        <f>IF(B32=1,IF(Forfaits!B26=0,SUM(C32:D32),0),0)</f>
        <v>0</v>
      </c>
      <c r="F32" s="88" t="e">
        <f t="shared" si="0"/>
        <v>#DIV/0!</v>
      </c>
      <c r="G32" s="89">
        <f>IF(B32=1,IF(Forfaits!B26=0,100-F32,0),0)</f>
        <v>0</v>
      </c>
      <c r="H32" s="89" t="e">
        <f t="shared" si="1"/>
        <v>#DIV/0!</v>
      </c>
    </row>
    <row r="33" spans="1:8" x14ac:dyDescent="0.2">
      <c r="A33" s="56"/>
      <c r="B33" s="90"/>
      <c r="C33" s="86"/>
      <c r="D33" s="86"/>
      <c r="E33" s="87">
        <f>IF(B33=1,IF(Forfaits!B27=0,SUM(C33:D33),0),0)</f>
        <v>0</v>
      </c>
      <c r="F33" s="88" t="e">
        <f t="shared" si="0"/>
        <v>#DIV/0!</v>
      </c>
      <c r="G33" s="89">
        <f>IF(B33=1,IF(Forfaits!B27=0,100-F33,0),0)</f>
        <v>0</v>
      </c>
      <c r="H33" s="89" t="e">
        <f t="shared" si="1"/>
        <v>#DIV/0!</v>
      </c>
    </row>
    <row r="34" spans="1:8" x14ac:dyDescent="0.2">
      <c r="A34" s="56"/>
      <c r="B34" s="90"/>
      <c r="C34" s="91"/>
      <c r="D34" s="91"/>
      <c r="E34" s="87">
        <f>IF(B34=1,IF(Forfaits!B28=0,SUM(C34:D34),0),0)</f>
        <v>0</v>
      </c>
      <c r="F34" s="88" t="e">
        <f t="shared" si="0"/>
        <v>#DIV/0!</v>
      </c>
      <c r="G34" s="89">
        <f>IF(B34=1,IF(Forfaits!B28=0,100-F34,0),0)</f>
        <v>0</v>
      </c>
      <c r="H34" s="89" t="e">
        <f t="shared" si="1"/>
        <v>#DIV/0!</v>
      </c>
    </row>
    <row r="35" spans="1:8" x14ac:dyDescent="0.2">
      <c r="A35" s="56"/>
      <c r="B35" s="90"/>
      <c r="C35" s="91"/>
      <c r="D35" s="91"/>
      <c r="E35" s="87">
        <f>IF(B35=1,IF(Forfaits!B29=0,SUM(C35:D35),0),0)</f>
        <v>0</v>
      </c>
      <c r="F35" s="88" t="e">
        <f t="shared" si="0"/>
        <v>#DIV/0!</v>
      </c>
      <c r="G35" s="89">
        <f>IF(B35=1,IF(Forfaits!B29=0,100-F35,0),0)</f>
        <v>0</v>
      </c>
      <c r="H35" s="89" t="e">
        <f t="shared" si="1"/>
        <v>#DIV/0!</v>
      </c>
    </row>
    <row r="36" spans="1:8" x14ac:dyDescent="0.2">
      <c r="A36" s="56"/>
      <c r="B36" s="90"/>
      <c r="C36" s="91"/>
      <c r="D36" s="91"/>
      <c r="E36" s="87">
        <f>IF(B36=1,IF(Forfaits!B30=0,SUM(C36:D36),0),0)</f>
        <v>0</v>
      </c>
      <c r="F36" s="88" t="e">
        <f t="shared" si="0"/>
        <v>#DIV/0!</v>
      </c>
      <c r="G36" s="89">
        <f>IF(B36=1,IF(Forfaits!B30=0,100-F36,0),0)</f>
        <v>0</v>
      </c>
      <c r="H36" s="89" t="e">
        <f t="shared" si="1"/>
        <v>#DIV/0!</v>
      </c>
    </row>
    <row r="37" spans="1:8" ht="13.5" thickBot="1" x14ac:dyDescent="0.25">
      <c r="A37" s="56"/>
      <c r="B37" s="90"/>
      <c r="C37" s="91"/>
      <c r="D37" s="91"/>
      <c r="E37" s="87">
        <f>IF(B37=1,IF(Forfaits!B31=0,SUM(C37:D37),0),0)</f>
        <v>0</v>
      </c>
      <c r="F37" s="88" t="e">
        <f t="shared" si="0"/>
        <v>#DIV/0!</v>
      </c>
      <c r="G37" s="89">
        <f>IF(B37=1,IF(Forfaits!B31=0,100-F37,0),0)</f>
        <v>0</v>
      </c>
      <c r="H37" s="89" t="e">
        <f t="shared" si="1"/>
        <v>#DIV/0!</v>
      </c>
    </row>
    <row r="38" spans="1:8" ht="15" customHeight="1" thickBot="1" x14ac:dyDescent="0.25">
      <c r="A38" s="66" t="s">
        <v>13</v>
      </c>
      <c r="B38" s="92">
        <f t="shared" ref="B38:H38" si="2">SUM(B11:B37)</f>
        <v>0</v>
      </c>
      <c r="C38" s="93">
        <f>SUM(C11:C37)</f>
        <v>0</v>
      </c>
      <c r="D38" s="93">
        <f>SUM(D11:D37)</f>
        <v>0</v>
      </c>
      <c r="E38" s="94">
        <f t="shared" si="2"/>
        <v>0</v>
      </c>
      <c r="F38" s="59" t="e">
        <f t="shared" si="2"/>
        <v>#DIV/0!</v>
      </c>
      <c r="G38" s="95">
        <f t="shared" si="2"/>
        <v>0</v>
      </c>
      <c r="H38" s="95" t="e">
        <f t="shared" si="2"/>
        <v>#DIV/0!</v>
      </c>
    </row>
    <row r="39" spans="1:8" x14ac:dyDescent="0.2">
      <c r="A39" s="48"/>
      <c r="B39" s="48"/>
      <c r="C39" s="48"/>
      <c r="D39" s="48"/>
      <c r="E39" s="48"/>
      <c r="F39" s="48"/>
      <c r="G39" s="48"/>
      <c r="H39" s="48"/>
    </row>
    <row r="40" spans="1:8" x14ac:dyDescent="0.2">
      <c r="A40" s="48"/>
      <c r="B40" s="48"/>
      <c r="C40" s="48"/>
      <c r="D40" s="48"/>
      <c r="E40" s="48"/>
      <c r="F40" s="48"/>
      <c r="G40" s="48"/>
      <c r="H40" s="48"/>
    </row>
  </sheetData>
  <mergeCells count="1">
    <mergeCell ref="A1:H1"/>
  </mergeCells>
  <phoneticPr fontId="4" type="noConversion"/>
  <pageMargins left="0.55118110236220474" right="0.74803149606299213" top="0.31496062992125984" bottom="0.15748031496062992" header="0.31496062992125984" footer="0.19685039370078741"/>
  <pageSetup paperSize="9" firstPageNumber="0" orientation="landscape" horizontalDpi="300" verticalDpi="300" r:id="rId1"/>
  <headerFooter alignWithMargins="0">
    <oddFooter>&amp;LEstavayer-le-Lac, le 26.09.2017/acc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Global</vt:lpstr>
      <vt:lpstr>Forfaits</vt:lpstr>
      <vt:lpstr>Part des juniors</vt:lpstr>
      <vt:lpstr>Part des charges</vt:lpstr>
      <vt:lpstr>MD&amp;PN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Christan Anne-Claude</dc:creator>
  <cp:lastModifiedBy>Stephanie Huguelet</cp:lastModifiedBy>
  <cp:lastPrinted>2017-09-27T13:01:16Z</cp:lastPrinted>
  <dcterms:created xsi:type="dcterms:W3CDTF">2009-06-02T20:23:57Z</dcterms:created>
  <dcterms:modified xsi:type="dcterms:W3CDTF">2018-07-03T09:11:00Z</dcterms:modified>
</cp:coreProperties>
</file>